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5" yWindow="240" windowWidth="14490" windowHeight="7875" tabRatio="750" activeTab="2"/>
  </bookViews>
  <sheets>
    <sheet name="River Profile" sheetId="17" r:id="rId1"/>
    <sheet name="River Flow" sheetId="19" r:id="rId2"/>
    <sheet name="Summary" sheetId="21" r:id="rId3"/>
  </sheets>
  <calcPr calcId="145621"/>
</workbook>
</file>

<file path=xl/calcChain.xml><?xml version="1.0" encoding="utf-8"?>
<calcChain xmlns="http://schemas.openxmlformats.org/spreadsheetml/2006/main">
  <c r="I90" i="19" l="1"/>
  <c r="I93" i="19" s="1"/>
  <c r="C24" i="19" s="1"/>
  <c r="E7" i="21" s="1"/>
  <c r="J90" i="19"/>
  <c r="J93" i="19" s="1"/>
  <c r="D24" i="19" s="1"/>
  <c r="F7" i="21" s="1"/>
  <c r="C92" i="19"/>
  <c r="J31" i="19"/>
  <c r="I31" i="19"/>
  <c r="J30" i="19"/>
  <c r="I30" i="19"/>
  <c r="I36" i="19" s="1"/>
  <c r="J60" i="19"/>
  <c r="I60" i="19"/>
  <c r="J59" i="19"/>
  <c r="J65" i="19" s="1"/>
  <c r="I59" i="19"/>
  <c r="I65" i="19" s="1"/>
  <c r="J123" i="19"/>
  <c r="I123" i="19"/>
  <c r="J122" i="19"/>
  <c r="J128" i="19" s="1"/>
  <c r="I122" i="19"/>
  <c r="I128" i="19" s="1"/>
  <c r="C109" i="19"/>
  <c r="C99" i="19"/>
  <c r="J95" i="19"/>
  <c r="I95" i="19"/>
  <c r="C95" i="19"/>
  <c r="I126" i="19" l="1"/>
  <c r="C25" i="19" s="1"/>
  <c r="E8" i="21" s="1"/>
  <c r="J34" i="19"/>
  <c r="D26" i="19" s="1"/>
  <c r="F9" i="21" s="1"/>
  <c r="J126" i="19"/>
  <c r="D25" i="19" s="1"/>
  <c r="F8" i="21" s="1"/>
  <c r="I34" i="19"/>
  <c r="C26" i="19" s="1"/>
  <c r="E9" i="21" s="1"/>
  <c r="J63" i="19"/>
  <c r="D27" i="19" s="1"/>
  <c r="F10" i="21" s="1"/>
  <c r="I63" i="19"/>
  <c r="C27" i="19" s="1"/>
  <c r="E10" i="21" s="1"/>
  <c r="J36" i="19"/>
</calcChain>
</file>

<file path=xl/sharedStrings.xml><?xml version="1.0" encoding="utf-8"?>
<sst xmlns="http://schemas.openxmlformats.org/spreadsheetml/2006/main" count="168" uniqueCount="71">
  <si>
    <t>Distance</t>
  </si>
  <si>
    <t>Upstream</t>
  </si>
  <si>
    <t>Point</t>
  </si>
  <si>
    <t>Downstream</t>
  </si>
  <si>
    <t>Upstream discharge</t>
  </si>
  <si>
    <t>Depth</t>
  </si>
  <si>
    <t>Time</t>
  </si>
  <si>
    <t>Mean depth</t>
  </si>
  <si>
    <t>Mean Velocity</t>
  </si>
  <si>
    <t>River width</t>
  </si>
  <si>
    <t>Constant</t>
  </si>
  <si>
    <t>River profile area</t>
  </si>
  <si>
    <t>2Q2012</t>
  </si>
  <si>
    <t>APRIL</t>
  </si>
  <si>
    <t>JUNE</t>
  </si>
  <si>
    <t>Difference on upstream and downstream discharge could be due to the two week period between surveying as a result of a lack of resources.</t>
  </si>
  <si>
    <t>MARCH</t>
  </si>
  <si>
    <t>FEBRUARY</t>
  </si>
  <si>
    <t>3Q2012</t>
  </si>
  <si>
    <t>SEPTEMBER</t>
  </si>
  <si>
    <t>RESULT FOR SEPTEMBER WAS NOT CALCULATED AS NO DATA WAS COLLECTED DUE TO EXCESSIVE RIVER VOLUME. TRA SHOWING HIGH RISK PROVIDED ON PROFILE PAGE.</t>
  </si>
  <si>
    <t>Results are shown in metres cubed per second.</t>
  </si>
  <si>
    <t>Flow</t>
  </si>
  <si>
    <t>4Q2012</t>
  </si>
  <si>
    <t>DECEMBER</t>
  </si>
  <si>
    <t>RESULT FOR DECEMBER WAS NOT CALCULATED AS NO DATA WAS COLLECTED DUE TO EXCESSIVE RIVER VOLUME. TRA SHOWING HIGH RISK PROVIDED ON PROFILE PAGE.</t>
  </si>
  <si>
    <t>1Q2013</t>
  </si>
  <si>
    <t>February</t>
  </si>
  <si>
    <t>March</t>
  </si>
  <si>
    <t>The river level has reduced compared to the previous month. The flow of the river is affected by the wind.</t>
  </si>
  <si>
    <t>FLOW</t>
  </si>
  <si>
    <t>There has been some rain so the difference in the flow may be due to tributaries downstream.</t>
  </si>
  <si>
    <t>2012 Data</t>
  </si>
  <si>
    <t>2013 Data</t>
  </si>
  <si>
    <t>Summary table for flow results (m3/second)</t>
  </si>
  <si>
    <t>Month</t>
  </si>
  <si>
    <t>AD02</t>
  </si>
  <si>
    <t>AD03</t>
  </si>
  <si>
    <t>All flow rates should be treated as approximations.</t>
  </si>
  <si>
    <t>March / April 2013 River Profiles</t>
  </si>
  <si>
    <t>April 2012 River Profiles</t>
  </si>
  <si>
    <t>Flow in Rokel River (m3/second)</t>
  </si>
  <si>
    <t xml:space="preserve">AD02 (Upstream) &amp; AD03 (Downstream) Rokel River Flow </t>
  </si>
  <si>
    <t>Rokel River Profile Upstream (AD02) and Downstream (AD03) of Addax Estate</t>
  </si>
  <si>
    <t>AD02 (Upstream) &amp; AD03 (Downstream) Rokel River</t>
  </si>
  <si>
    <t>Site Reference Number</t>
  </si>
  <si>
    <t>Site Name</t>
  </si>
  <si>
    <t>Type of Data</t>
  </si>
  <si>
    <t>Origin</t>
  </si>
  <si>
    <t>Addax Biosciences Envrionmental Management Team, Sierra  Leone</t>
  </si>
  <si>
    <t>Ownership</t>
  </si>
  <si>
    <t>Addax Biosciences</t>
  </si>
  <si>
    <t>Other Details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</si>
  <si>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</si>
  <si>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</si>
  <si>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</si>
  <si>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</si>
  <si>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</si>
  <si>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</si>
  <si>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2013</t>
  </si>
  <si>
    <t>2012</t>
  </si>
  <si>
    <t>AD02 and AD03</t>
  </si>
  <si>
    <t>ADDAX - Rokel River: Up and Downstream River Gauging Stations</t>
  </si>
  <si>
    <t>River Profiles</t>
  </si>
  <si>
    <t>Addax Monitoring Records</t>
  </si>
  <si>
    <t>River Flow Calculations</t>
  </si>
  <si>
    <t>Latitude</t>
  </si>
  <si>
    <t>Longitude</t>
  </si>
  <si>
    <t>Elevation (mASL)</t>
  </si>
  <si>
    <t>Site ID</t>
  </si>
  <si>
    <t>m above sea level (approximate)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</si>
</sst>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8"/>
      <color rgb="FF000000"/>
      <name val="Calibri"/>
      <family val="2"/>
      <scheme val="minor"/>
    </font>
    <font>
      <b/>
      <sz val="20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2" fillId="0" borderId="0"/>
    <xf numFmtId="0" fontId="23" fillId="0" borderId="0" applyNumberFormat="0" applyFill="0" applyBorder="0" applyAlignment="0" applyProtection="0"/>
    <xf numFmtId="0" fontId="1" fillId="0" borderId="0"/>
    <xf numFmtId="0" fontId="25" fillId="0" borderId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6" fillId="3" borderId="0" xfId="0" applyFont="1" applyFill="1" applyAlignment="1">
      <alignment horizontal="center" vertical="center" textRotation="90"/>
    </xf>
    <xf numFmtId="0" fontId="6" fillId="2" borderId="0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6" fillId="0" borderId="0" xfId="0" applyFont="1" applyFill="1" applyAlignment="1">
      <alignment vertical="center" textRotation="90"/>
    </xf>
    <xf numFmtId="0" fontId="9" fillId="0" borderId="0" xfId="0" applyFont="1" applyBorder="1"/>
    <xf numFmtId="0" fontId="6" fillId="0" borderId="0" xfId="0" applyFont="1" applyFill="1" applyAlignment="1">
      <alignment horizontal="center" vertical="center" textRotation="90"/>
    </xf>
    <xf numFmtId="0" fontId="6" fillId="0" borderId="0" xfId="0" applyFont="1" applyFill="1" applyBorder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Alignment="1">
      <alignment horizontal="left"/>
    </xf>
    <xf numFmtId="0" fontId="13" fillId="0" borderId="0" xfId="0" applyFont="1" applyBorder="1" applyAlignment="1"/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7" fontId="17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/>
    <xf numFmtId="0" fontId="12" fillId="0" borderId="0" xfId="0" applyFont="1"/>
    <xf numFmtId="0" fontId="14" fillId="0" borderId="0" xfId="0" applyFont="1" applyAlignment="1">
      <alignment horizontal="left"/>
    </xf>
    <xf numFmtId="0" fontId="19" fillId="0" borderId="0" xfId="0" applyFont="1"/>
    <xf numFmtId="0" fontId="18" fillId="0" borderId="4" xfId="0" applyFont="1" applyBorder="1" applyAlignment="1">
      <alignment horizontal="center"/>
    </xf>
    <xf numFmtId="17" fontId="17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14" fontId="21" fillId="0" borderId="0" xfId="0" applyNumberFormat="1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0" fillId="0" borderId="0" xfId="7" applyFont="1" applyAlignment="1">
      <alignment horizontal="left"/>
    </xf>
    <xf numFmtId="0" fontId="20" fillId="0" borderId="0" xfId="7" applyFont="1" applyAlignment="1">
      <alignment horizontal="left" vertical="top"/>
    </xf>
    <xf numFmtId="0" fontId="24" fillId="0" borderId="0" xfId="8" applyFont="1" applyAlignment="1">
      <alignment horizontal="left" vertical="top"/>
    </xf>
    <xf numFmtId="22" fontId="20" fillId="0" borderId="0" xfId="0" applyNumberFormat="1" applyFont="1" applyAlignment="1">
      <alignment horizontal="left" vertical="top"/>
    </xf>
    <xf numFmtId="14" fontId="20" fillId="0" borderId="0" xfId="0" quotePrefix="1" applyNumberFormat="1" applyFont="1" applyAlignment="1">
      <alignment horizontal="left" vertical="top"/>
    </xf>
    <xf numFmtId="14" fontId="20" fillId="0" borderId="0" xfId="0" applyNumberFormat="1" applyFont="1" applyBorder="1" applyAlignment="1">
      <alignment horizontal="left" vertical="top"/>
    </xf>
    <xf numFmtId="1" fontId="20" fillId="0" borderId="0" xfId="10" applyNumberFormat="1" applyFont="1" applyFill="1" applyBorder="1" applyAlignment="1">
      <alignment horizontal="left" vertical="center"/>
    </xf>
    <xf numFmtId="165" fontId="20" fillId="0" borderId="0" xfId="1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 textRotation="90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/>
    </xf>
  </cellXfs>
  <cellStyles count="11">
    <cellStyle name="Hyperlink" xfId="8" builtinId="8"/>
    <cellStyle name="Normal" xfId="0" builtinId="0"/>
    <cellStyle name="Normal 11" xfId="7"/>
    <cellStyle name="Normal 2" xfId="1"/>
    <cellStyle name="Normal 3" xfId="2"/>
    <cellStyle name="Normal 4" xfId="3"/>
    <cellStyle name="Normal 4 2" xfId="4"/>
    <cellStyle name="Normal 5" xfId="5"/>
    <cellStyle name="Normal 6" xfId="6"/>
    <cellStyle name="Normal 7" xfId="9"/>
    <cellStyle name="Normal_Sheet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'River Profile'!$D$86</c:f>
              <c:strCache>
                <c:ptCount val="1"/>
                <c:pt idx="0">
                  <c:v>Downstream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'River Profile'!$C$87:$C$114</c:f>
              <c:numCache>
                <c:formatCode>General</c:formatCode>
                <c:ptCount val="28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</c:numCache>
            </c:numRef>
          </c:cat>
          <c:val>
            <c:numRef>
              <c:f>'River Profile'!$D$87:$D$114</c:f>
              <c:numCache>
                <c:formatCode>General</c:formatCode>
                <c:ptCount val="28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0.9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0.55000000000000004</c:v>
                </c:pt>
                <c:pt idx="13">
                  <c:v>0.4</c:v>
                </c:pt>
                <c:pt idx="14">
                  <c:v>0.3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0.5</c:v>
                </c:pt>
                <c:pt idx="19">
                  <c:v>0.3</c:v>
                </c:pt>
                <c:pt idx="20">
                  <c:v>0.5</c:v>
                </c:pt>
                <c:pt idx="21">
                  <c:v>0.3</c:v>
                </c:pt>
                <c:pt idx="22">
                  <c:v>0.3</c:v>
                </c:pt>
                <c:pt idx="23">
                  <c:v>0.15</c:v>
                </c:pt>
                <c:pt idx="24">
                  <c:v>0.2</c:v>
                </c:pt>
                <c:pt idx="25">
                  <c:v>0.25</c:v>
                </c:pt>
                <c:pt idx="26">
                  <c:v>0.25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 Profile'!$E$86</c:f>
              <c:strCache>
                <c:ptCount val="1"/>
                <c:pt idx="0">
                  <c:v>Upstream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'River Profile'!$C$87:$C$114</c:f>
              <c:numCache>
                <c:formatCode>General</c:formatCode>
                <c:ptCount val="28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</c:numCache>
            </c:numRef>
          </c:cat>
          <c:val>
            <c:numRef>
              <c:f>'River Profile'!$E$87:$E$114</c:f>
              <c:numCache>
                <c:formatCode>General</c:formatCode>
                <c:ptCount val="28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0.3</c:v>
                </c:pt>
                <c:pt idx="4">
                  <c:v>0.3</c:v>
                </c:pt>
                <c:pt idx="5">
                  <c:v>0.5</c:v>
                </c:pt>
                <c:pt idx="6">
                  <c:v>0.7</c:v>
                </c:pt>
                <c:pt idx="7">
                  <c:v>1.1000000000000001</c:v>
                </c:pt>
                <c:pt idx="8">
                  <c:v>1.2</c:v>
                </c:pt>
                <c:pt idx="9">
                  <c:v>1.2</c:v>
                </c:pt>
                <c:pt idx="10">
                  <c:v>1.3</c:v>
                </c:pt>
                <c:pt idx="11">
                  <c:v>1.5</c:v>
                </c:pt>
                <c:pt idx="12">
                  <c:v>1.4</c:v>
                </c:pt>
                <c:pt idx="13">
                  <c:v>1.6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1.8</c:v>
                </c:pt>
                <c:pt idx="18">
                  <c:v>1.9</c:v>
                </c:pt>
                <c:pt idx="19">
                  <c:v>1.5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54912"/>
        <c:axId val="140498816"/>
      </c:lineChart>
      <c:catAx>
        <c:axId val="14045491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US" sz="900" b="1" i="0" baseline="0">
                    <a:effectLst/>
                  </a:rPr>
                  <a:t>Distance Across River (m)</a:t>
                </a:r>
                <a:endParaRPr lang="en-ZA" sz="9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40498816"/>
        <c:crosses val="autoZero"/>
        <c:auto val="1"/>
        <c:lblAlgn val="ctr"/>
        <c:lblOffset val="100"/>
        <c:noMultiLvlLbl val="0"/>
      </c:catAx>
      <c:valAx>
        <c:axId val="140498816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/>
                </a:pPr>
                <a:r>
                  <a:rPr lang="en-ZA"/>
                  <a:t>River</a:t>
                </a:r>
                <a:r>
                  <a:rPr lang="en-ZA" baseline="0"/>
                  <a:t> depth (m)</a:t>
                </a:r>
                <a:endParaRPr lang="en-ZA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40454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153243610506129"/>
          <c:y val="0.75360974409448822"/>
          <c:w val="0.17085370711639769"/>
          <c:h val="0.12541256561679792"/>
        </c:manualLayout>
      </c:layout>
      <c:overlay val="1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09805997778"/>
          <c:y val="0.21863323536170912"/>
          <c:w val="0.83947733941097269"/>
          <c:h val="0.72053623505395159"/>
        </c:manualLayout>
      </c:layout>
      <c:lineChart>
        <c:grouping val="standard"/>
        <c:varyColors val="0"/>
        <c:ser>
          <c:idx val="0"/>
          <c:order val="0"/>
          <c:tx>
            <c:strRef>
              <c:f>'River Profile'!$D$22</c:f>
              <c:strCache>
                <c:ptCount val="1"/>
                <c:pt idx="0">
                  <c:v>Downstream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'River Profile'!$C$23:$C$46</c:f>
              <c:numCache>
                <c:formatCode>General</c:formatCode>
                <c:ptCount val="24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</c:numCache>
            </c:numRef>
          </c:cat>
          <c:val>
            <c:numRef>
              <c:f>'River Profile'!$D$23:$D$46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0.6</c:v>
                </c:pt>
                <c:pt idx="13">
                  <c:v>0.5</c:v>
                </c:pt>
                <c:pt idx="14">
                  <c:v>0.5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0.3</c:v>
                </c:pt>
                <c:pt idx="22">
                  <c:v>0.3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 Profile'!$E$22</c:f>
              <c:strCache>
                <c:ptCount val="1"/>
                <c:pt idx="0">
                  <c:v>Upstream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'River Profile'!$C$23:$C$46</c:f>
              <c:numCache>
                <c:formatCode>General</c:formatCode>
                <c:ptCount val="24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</c:numCache>
            </c:numRef>
          </c:cat>
          <c:val>
            <c:numRef>
              <c:f>'River Profile'!$E$23:$E$46</c:f>
              <c:numCache>
                <c:formatCode>General</c:formatCode>
                <c:ptCount val="24"/>
                <c:pt idx="0">
                  <c:v>0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0.9</c:v>
                </c:pt>
                <c:pt idx="16">
                  <c:v>1.3</c:v>
                </c:pt>
                <c:pt idx="17">
                  <c:v>1.1000000000000001</c:v>
                </c:pt>
                <c:pt idx="18">
                  <c:v>1</c:v>
                </c:pt>
                <c:pt idx="19">
                  <c:v>1.1000000000000001</c:v>
                </c:pt>
                <c:pt idx="20">
                  <c:v>1.4</c:v>
                </c:pt>
                <c:pt idx="21">
                  <c:v>0.9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9136"/>
        <c:axId val="166318848"/>
      </c:lineChart>
      <c:catAx>
        <c:axId val="16629913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US"/>
                  <a:t>Distance Across River (m)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6318848"/>
        <c:crosses val="autoZero"/>
        <c:auto val="1"/>
        <c:lblAlgn val="ctr"/>
        <c:lblOffset val="100"/>
        <c:tickLblSkip val="1"/>
        <c:noMultiLvlLbl val="0"/>
      </c:catAx>
      <c:valAx>
        <c:axId val="166318848"/>
        <c:scaling>
          <c:orientation val="maxMin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/>
                </a:pPr>
                <a:r>
                  <a:rPr lang="en-US"/>
                  <a:t>River</a:t>
                </a:r>
                <a:r>
                  <a:rPr lang="en-US" baseline="0"/>
                  <a:t> </a:t>
                </a:r>
                <a:r>
                  <a:rPr lang="en-US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6299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0965429321334831"/>
          <c:y val="0.70997615659488345"/>
          <c:w val="0.22591706036745401"/>
          <c:h val="0.16743433576826994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09805997778"/>
          <c:y val="0.21863323536170923"/>
          <c:w val="0.83947733941097269"/>
          <c:h val="0.72053623505395159"/>
        </c:manualLayout>
      </c:layout>
      <c:lineChart>
        <c:grouping val="standard"/>
        <c:varyColors val="0"/>
        <c:ser>
          <c:idx val="0"/>
          <c:order val="0"/>
          <c:tx>
            <c:strRef>
              <c:f>'River Profile'!$D$53</c:f>
              <c:strCache>
                <c:ptCount val="1"/>
                <c:pt idx="0">
                  <c:v>Downstream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'River Profile'!$C$54:$C$76</c:f>
              <c:numCache>
                <c:formatCode>General</c:formatCode>
                <c:ptCount val="23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</c:numCache>
            </c:numRef>
          </c:cat>
          <c:val>
            <c:numRef>
              <c:f>'River Profile'!$D$54:$D$76</c:f>
              <c:numCache>
                <c:formatCode>General</c:formatCode>
                <c:ptCount val="23"/>
                <c:pt idx="0">
                  <c:v>0</c:v>
                </c:pt>
                <c:pt idx="1">
                  <c:v>0.6</c:v>
                </c:pt>
                <c:pt idx="2">
                  <c:v>0.9</c:v>
                </c:pt>
                <c:pt idx="3">
                  <c:v>1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0.5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0.3</c:v>
                </c:pt>
                <c:pt idx="21">
                  <c:v>0.2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 Profile'!$E$53</c:f>
              <c:strCache>
                <c:ptCount val="1"/>
                <c:pt idx="0">
                  <c:v>Upstream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'River Profile'!$C$54:$C$76</c:f>
              <c:numCache>
                <c:formatCode>General</c:formatCode>
                <c:ptCount val="23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</c:numCache>
            </c:numRef>
          </c:cat>
          <c:val>
            <c:numRef>
              <c:f>'River Profile'!$E$54:$E$76</c:f>
              <c:numCache>
                <c:formatCode>General</c:formatCode>
                <c:ptCount val="23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0.7</c:v>
                </c:pt>
                <c:pt idx="13">
                  <c:v>0.7</c:v>
                </c:pt>
                <c:pt idx="14">
                  <c:v>0.8</c:v>
                </c:pt>
                <c:pt idx="15">
                  <c:v>1.2</c:v>
                </c:pt>
                <c:pt idx="16">
                  <c:v>1.4</c:v>
                </c:pt>
                <c:pt idx="17">
                  <c:v>1.4</c:v>
                </c:pt>
                <c:pt idx="18">
                  <c:v>1.1000000000000001</c:v>
                </c:pt>
                <c:pt idx="19">
                  <c:v>1.2</c:v>
                </c:pt>
                <c:pt idx="20">
                  <c:v>1.4</c:v>
                </c:pt>
                <c:pt idx="21">
                  <c:v>0.7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30400"/>
        <c:axId val="190993920"/>
      </c:lineChart>
      <c:catAx>
        <c:axId val="19103040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US"/>
                  <a:t>Distance Across River (m)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0993920"/>
        <c:crosses val="autoZero"/>
        <c:auto val="1"/>
        <c:lblAlgn val="ctr"/>
        <c:lblOffset val="100"/>
        <c:tickLblSkip val="1"/>
        <c:noMultiLvlLbl val="0"/>
      </c:catAx>
      <c:valAx>
        <c:axId val="190993920"/>
        <c:scaling>
          <c:orientation val="maxMin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/>
                </a:pPr>
                <a:r>
                  <a:rPr lang="en-US"/>
                  <a:t>River</a:t>
                </a:r>
                <a:r>
                  <a:rPr lang="en-US" baseline="0"/>
                  <a:t> </a:t>
                </a:r>
                <a:r>
                  <a:rPr lang="en-US"/>
                  <a:t>Depth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1030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4394000749906262"/>
          <c:y val="0.7130483689538808"/>
          <c:w val="0.22591706036745407"/>
          <c:h val="0.16743447391656685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US"/>
              <a:t>Calculated Flow in Rokel River (m</a:t>
            </a:r>
            <a:r>
              <a:rPr lang="en-US" baseline="30000"/>
              <a:t>3</a:t>
            </a:r>
            <a:r>
              <a:rPr lang="en-US" baseline="0"/>
              <a:t>/s)</a:t>
            </a:r>
            <a:endParaRPr lang="en-US"/>
          </a:p>
        </c:rich>
      </c:tx>
      <c:layout>
        <c:manualLayout>
          <c:xMode val="edge"/>
          <c:yMode val="edge"/>
          <c:x val="0.238194444444444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595353850810837E-2"/>
          <c:y val="0.12571748203605718"/>
          <c:w val="0.86570155523808467"/>
          <c:h val="0.74366911032672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Summary!$E$5:$E$6</c:f>
              <c:strCache>
                <c:ptCount val="1"/>
                <c:pt idx="0">
                  <c:v>AD02 Upstream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'River Flow'!$B$24:$B$27</c:f>
              <c:numCache>
                <c:formatCode>mmm\-yy</c:formatCode>
                <c:ptCount val="4"/>
                <c:pt idx="0">
                  <c:v>41000</c:v>
                </c:pt>
                <c:pt idx="1">
                  <c:v>41061</c:v>
                </c:pt>
                <c:pt idx="2">
                  <c:v>41306</c:v>
                </c:pt>
                <c:pt idx="3">
                  <c:v>41334</c:v>
                </c:pt>
              </c:numCache>
            </c:numRef>
          </c:cat>
          <c:val>
            <c:numRef>
              <c:f>Summary!$E$7:$E$10</c:f>
              <c:numCache>
                <c:formatCode>0.0</c:formatCode>
                <c:ptCount val="4"/>
                <c:pt idx="0">
                  <c:v>19.467084639498431</c:v>
                </c:pt>
                <c:pt idx="1">
                  <c:v>85.909090909090921</c:v>
                </c:pt>
                <c:pt idx="2">
                  <c:v>14.71171379545906</c:v>
                </c:pt>
                <c:pt idx="3">
                  <c:v>15.717120692765656</c:v>
                </c:pt>
              </c:numCache>
            </c:numRef>
          </c:val>
        </c:ser>
        <c:ser>
          <c:idx val="1"/>
          <c:order val="1"/>
          <c:tx>
            <c:strRef>
              <c:f>Summary!$F$5:$F$6</c:f>
              <c:strCache>
                <c:ptCount val="1"/>
                <c:pt idx="0">
                  <c:v>AD03 Downstream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6258790436005627E-3"/>
                  <c:y val="-1.379310344827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505860290670419E-3"/>
                  <c:y val="2.7586206896551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75293014533521E-3"/>
                  <c:y val="-2.7586206896551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2183908045977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'River Flow'!$B$24:$B$27</c:f>
              <c:numCache>
                <c:formatCode>mmm\-yy</c:formatCode>
                <c:ptCount val="4"/>
                <c:pt idx="0">
                  <c:v>41000</c:v>
                </c:pt>
                <c:pt idx="1">
                  <c:v>41061</c:v>
                </c:pt>
                <c:pt idx="2">
                  <c:v>41306</c:v>
                </c:pt>
                <c:pt idx="3">
                  <c:v>41334</c:v>
                </c:pt>
              </c:numCache>
            </c:numRef>
          </c:cat>
          <c:val>
            <c:numRef>
              <c:f>Summary!$F$7:$F$10</c:f>
              <c:numCache>
                <c:formatCode>0.0</c:formatCode>
                <c:ptCount val="4"/>
                <c:pt idx="0">
                  <c:v>18.703817733990149</c:v>
                </c:pt>
                <c:pt idx="1">
                  <c:v>152.3808242220353</c:v>
                </c:pt>
                <c:pt idx="2">
                  <c:v>17.300344919076654</c:v>
                </c:pt>
                <c:pt idx="3">
                  <c:v>14.165834463638939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55520"/>
        <c:axId val="26557056"/>
      </c:barChart>
      <c:dateAx>
        <c:axId val="26555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6557056"/>
        <c:crosses val="autoZero"/>
        <c:auto val="1"/>
        <c:lblOffset val="100"/>
        <c:baseTimeUnit val="months"/>
        <c:majorUnit val="1"/>
        <c:majorTimeUnit val="months"/>
      </c:dateAx>
      <c:valAx>
        <c:axId val="26557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1050"/>
                </a:pPr>
                <a:r>
                  <a:rPr lang="en-US" sz="1050"/>
                  <a:t>Flow (m3/sec)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65555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140539921961232"/>
          <c:y val="0.14271191963073582"/>
          <c:w val="0.22192232300076414"/>
          <c:h val="0.17039267818795378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  <c:txPr>
        <a:bodyPr/>
        <a:lstStyle/>
        <a:p>
          <a:pPr>
            <a:defRPr lang="en-GB"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09805997778"/>
          <c:y val="0.21863323536170912"/>
          <c:w val="0.83947733941097269"/>
          <c:h val="0.72053623505395159"/>
        </c:manualLayout>
      </c:layout>
      <c:lineChart>
        <c:grouping val="standard"/>
        <c:varyColors val="0"/>
        <c:ser>
          <c:idx val="0"/>
          <c:order val="0"/>
          <c:tx>
            <c:strRef>
              <c:f>'River Profile'!$D$22</c:f>
              <c:strCache>
                <c:ptCount val="1"/>
                <c:pt idx="0">
                  <c:v>Downstream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'River Profile'!$C$23:$C$46</c:f>
              <c:numCache>
                <c:formatCode>General</c:formatCode>
                <c:ptCount val="24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</c:numCache>
            </c:numRef>
          </c:cat>
          <c:val>
            <c:numRef>
              <c:f>'River Profile'!$D$23:$D$46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0.6</c:v>
                </c:pt>
                <c:pt idx="13">
                  <c:v>0.5</c:v>
                </c:pt>
                <c:pt idx="14">
                  <c:v>0.5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0.3</c:v>
                </c:pt>
                <c:pt idx="22">
                  <c:v>0.3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 Profile'!$E$22</c:f>
              <c:strCache>
                <c:ptCount val="1"/>
                <c:pt idx="0">
                  <c:v>Upstream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'River Profile'!$C$23:$C$46</c:f>
              <c:numCache>
                <c:formatCode>General</c:formatCode>
                <c:ptCount val="24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</c:numCache>
            </c:numRef>
          </c:cat>
          <c:val>
            <c:numRef>
              <c:f>'River Profile'!$E$23:$E$46</c:f>
              <c:numCache>
                <c:formatCode>General</c:formatCode>
                <c:ptCount val="24"/>
                <c:pt idx="0">
                  <c:v>0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0.9</c:v>
                </c:pt>
                <c:pt idx="16">
                  <c:v>1.3</c:v>
                </c:pt>
                <c:pt idx="17">
                  <c:v>1.1000000000000001</c:v>
                </c:pt>
                <c:pt idx="18">
                  <c:v>1</c:v>
                </c:pt>
                <c:pt idx="19">
                  <c:v>1.1000000000000001</c:v>
                </c:pt>
                <c:pt idx="20">
                  <c:v>1.4</c:v>
                </c:pt>
                <c:pt idx="21">
                  <c:v>0.9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6000"/>
        <c:axId val="26578304"/>
      </c:lineChart>
      <c:catAx>
        <c:axId val="2657600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US"/>
                  <a:t>Distance Across River (m)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6578304"/>
        <c:crosses val="autoZero"/>
        <c:auto val="1"/>
        <c:lblAlgn val="ctr"/>
        <c:lblOffset val="100"/>
        <c:tickLblSkip val="1"/>
        <c:noMultiLvlLbl val="0"/>
      </c:catAx>
      <c:valAx>
        <c:axId val="26578304"/>
        <c:scaling>
          <c:orientation val="maxMin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1050"/>
                </a:pPr>
                <a:r>
                  <a:rPr lang="en-US" sz="1050"/>
                  <a:t>River</a:t>
                </a:r>
                <a:r>
                  <a:rPr lang="en-US" sz="1050" baseline="0"/>
                  <a:t> </a:t>
                </a:r>
                <a:r>
                  <a:rPr lang="en-US" sz="1050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6576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0965429321334831"/>
          <c:y val="0.70997615659488345"/>
          <c:w val="0.22591706036745401"/>
          <c:h val="0.16743433576826994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8509805997778"/>
          <c:y val="0.21863323536170923"/>
          <c:w val="0.83947733941097269"/>
          <c:h val="0.72053623505395159"/>
        </c:manualLayout>
      </c:layout>
      <c:lineChart>
        <c:grouping val="standard"/>
        <c:varyColors val="0"/>
        <c:ser>
          <c:idx val="0"/>
          <c:order val="0"/>
          <c:tx>
            <c:strRef>
              <c:f>'River Profile'!$D$53</c:f>
              <c:strCache>
                <c:ptCount val="1"/>
                <c:pt idx="0">
                  <c:v>Downstream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'River Profile'!$C$54:$C$76</c:f>
              <c:numCache>
                <c:formatCode>General</c:formatCode>
                <c:ptCount val="23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</c:numCache>
            </c:numRef>
          </c:cat>
          <c:val>
            <c:numRef>
              <c:f>'River Profile'!$D$54:$D$76</c:f>
              <c:numCache>
                <c:formatCode>General</c:formatCode>
                <c:ptCount val="23"/>
                <c:pt idx="0">
                  <c:v>0</c:v>
                </c:pt>
                <c:pt idx="1">
                  <c:v>0.6</c:v>
                </c:pt>
                <c:pt idx="2">
                  <c:v>0.9</c:v>
                </c:pt>
                <c:pt idx="3">
                  <c:v>1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0.5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0.3</c:v>
                </c:pt>
                <c:pt idx="21">
                  <c:v>0.2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 Profile'!$E$53</c:f>
              <c:strCache>
                <c:ptCount val="1"/>
                <c:pt idx="0">
                  <c:v>Upstream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'River Profile'!$C$54:$C$76</c:f>
              <c:numCache>
                <c:formatCode>General</c:formatCode>
                <c:ptCount val="23"/>
                <c:pt idx="0">
                  <c:v>0</c:v>
                </c:pt>
                <c:pt idx="2">
                  <c:v>8</c:v>
                </c:pt>
                <c:pt idx="4">
                  <c:v>16</c:v>
                </c:pt>
                <c:pt idx="6">
                  <c:v>24</c:v>
                </c:pt>
                <c:pt idx="8">
                  <c:v>32</c:v>
                </c:pt>
                <c:pt idx="10">
                  <c:v>40</c:v>
                </c:pt>
                <c:pt idx="12">
                  <c:v>48</c:v>
                </c:pt>
                <c:pt idx="14">
                  <c:v>56</c:v>
                </c:pt>
                <c:pt idx="16">
                  <c:v>64</c:v>
                </c:pt>
                <c:pt idx="18">
                  <c:v>72</c:v>
                </c:pt>
                <c:pt idx="20">
                  <c:v>80</c:v>
                </c:pt>
                <c:pt idx="22">
                  <c:v>88</c:v>
                </c:pt>
              </c:numCache>
            </c:numRef>
          </c:cat>
          <c:val>
            <c:numRef>
              <c:f>'River Profile'!$E$54:$E$76</c:f>
              <c:numCache>
                <c:formatCode>General</c:formatCode>
                <c:ptCount val="23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0.7</c:v>
                </c:pt>
                <c:pt idx="13">
                  <c:v>0.7</c:v>
                </c:pt>
                <c:pt idx="14">
                  <c:v>0.8</c:v>
                </c:pt>
                <c:pt idx="15">
                  <c:v>1.2</c:v>
                </c:pt>
                <c:pt idx="16">
                  <c:v>1.4</c:v>
                </c:pt>
                <c:pt idx="17">
                  <c:v>1.4</c:v>
                </c:pt>
                <c:pt idx="18">
                  <c:v>1.1000000000000001</c:v>
                </c:pt>
                <c:pt idx="19">
                  <c:v>1.2</c:v>
                </c:pt>
                <c:pt idx="20">
                  <c:v>1.4</c:v>
                </c:pt>
                <c:pt idx="21">
                  <c:v>0.7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5712"/>
        <c:axId val="26598016"/>
      </c:lineChart>
      <c:catAx>
        <c:axId val="2659571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US"/>
                  <a:t>Distance Across River (m)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6598016"/>
        <c:crosses val="autoZero"/>
        <c:auto val="1"/>
        <c:lblAlgn val="ctr"/>
        <c:lblOffset val="100"/>
        <c:tickLblSkip val="1"/>
        <c:noMultiLvlLbl val="0"/>
      </c:catAx>
      <c:valAx>
        <c:axId val="26598016"/>
        <c:scaling>
          <c:orientation val="maxMin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 sz="1050"/>
                </a:pPr>
                <a:r>
                  <a:rPr lang="en-US" sz="1050"/>
                  <a:t>River</a:t>
                </a:r>
                <a:r>
                  <a:rPr lang="en-US" sz="1050" baseline="0"/>
                  <a:t> </a:t>
                </a:r>
                <a:r>
                  <a:rPr lang="en-US" sz="1050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6595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4394000749906262"/>
          <c:y val="0.7130483689538808"/>
          <c:w val="0.22591706036745407"/>
          <c:h val="0.16743447391656685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85</xdr:row>
      <xdr:rowOff>47625</xdr:rowOff>
    </xdr:from>
    <xdr:to>
      <xdr:col>18</xdr:col>
      <xdr:colOff>438150</xdr:colOff>
      <xdr:row>110</xdr:row>
      <xdr:rowOff>122550</xdr:rowOff>
    </xdr:to>
    <xdr:graphicFrame macro="">
      <xdr:nvGraphicFramePr>
        <xdr:cNvPr id="74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21</xdr:row>
      <xdr:rowOff>66675</xdr:rowOff>
    </xdr:from>
    <xdr:to>
      <xdr:col>18</xdr:col>
      <xdr:colOff>381000</xdr:colOff>
      <xdr:row>45</xdr:row>
      <xdr:rowOff>114301</xdr:rowOff>
    </xdr:to>
    <xdr:graphicFrame macro="">
      <xdr:nvGraphicFramePr>
        <xdr:cNvPr id="74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52</xdr:row>
      <xdr:rowOff>76200</xdr:rowOff>
    </xdr:from>
    <xdr:to>
      <xdr:col>18</xdr:col>
      <xdr:colOff>390525</xdr:colOff>
      <xdr:row>76</xdr:row>
      <xdr:rowOff>122550</xdr:rowOff>
    </xdr:to>
    <xdr:graphicFrame macro="">
      <xdr:nvGraphicFramePr>
        <xdr:cNvPr id="748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7</xdr:col>
      <xdr:colOff>809625</xdr:colOff>
      <xdr:row>25</xdr:row>
      <xdr:rowOff>28575</xdr:rowOff>
    </xdr:to>
    <xdr:grpSp>
      <xdr:nvGrpSpPr>
        <xdr:cNvPr id="2" name="Group 8"/>
        <xdr:cNvGrpSpPr>
          <a:grpSpLocks/>
        </xdr:cNvGrpSpPr>
      </xdr:nvGrpSpPr>
      <xdr:grpSpPr bwMode="auto">
        <a:xfrm>
          <a:off x="228600" y="2257425"/>
          <a:ext cx="6581775" cy="2762250"/>
          <a:chOff x="387471" y="759688"/>
          <a:chExt cx="3657600" cy="2695575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387471" y="759688"/>
          <a:ext cx="3657600" cy="269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692431" y="3015812"/>
            <a:ext cx="3162300" cy="2582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466725</xdr:colOff>
      <xdr:row>17</xdr:row>
      <xdr:rowOff>142876</xdr:rowOff>
    </xdr:from>
    <xdr:to>
      <xdr:col>6</xdr:col>
      <xdr:colOff>390525</xdr:colOff>
      <xdr:row>19</xdr:row>
      <xdr:rowOff>57151</xdr:rowOff>
    </xdr:to>
    <xdr:sp macro="" textlink="">
      <xdr:nvSpPr>
        <xdr:cNvPr id="5" name="TextBox 4"/>
        <xdr:cNvSpPr txBox="1"/>
      </xdr:nvSpPr>
      <xdr:spPr>
        <a:xfrm>
          <a:off x="3581400" y="3886201"/>
          <a:ext cx="18478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Planned Abstraction (7 m</a:t>
          </a:r>
          <a:r>
            <a:rPr lang="en-GB" sz="1100" baseline="30000"/>
            <a:t>3</a:t>
          </a:r>
          <a:r>
            <a:rPr lang="en-GB" sz="1100" baseline="0"/>
            <a:t>/s)</a:t>
          </a:r>
          <a:endParaRPr lang="en-GB" sz="1100"/>
        </a:p>
      </xdr:txBody>
    </xdr:sp>
    <xdr:clientData/>
  </xdr:twoCellAnchor>
  <xdr:twoCellAnchor>
    <xdr:from>
      <xdr:col>4</xdr:col>
      <xdr:colOff>342900</xdr:colOff>
      <xdr:row>19</xdr:row>
      <xdr:rowOff>95250</xdr:rowOff>
    </xdr:from>
    <xdr:to>
      <xdr:col>5</xdr:col>
      <xdr:colOff>0</xdr:colOff>
      <xdr:row>21</xdr:row>
      <xdr:rowOff>123825</xdr:rowOff>
    </xdr:to>
    <xdr:cxnSp macro="">
      <xdr:nvCxnSpPr>
        <xdr:cNvPr id="6" name="Straight Arrow Connector 5"/>
        <xdr:cNvCxnSpPr/>
      </xdr:nvCxnSpPr>
      <xdr:spPr>
        <a:xfrm flipH="1">
          <a:off x="3457575" y="4619625"/>
          <a:ext cx="628650" cy="3143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27</xdr:row>
      <xdr:rowOff>19050</xdr:rowOff>
    </xdr:from>
    <xdr:to>
      <xdr:col>7</xdr:col>
      <xdr:colOff>838200</xdr:colOff>
      <xdr:row>45</xdr:row>
      <xdr:rowOff>95251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7</xdr:col>
      <xdr:colOff>828675</xdr:colOff>
      <xdr:row>66</xdr:row>
      <xdr:rowOff>74925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alonewatersecurity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114"/>
  <sheetViews>
    <sheetView zoomScaleNormal="100" workbookViewId="0">
      <selection activeCell="B4" sqref="B4:C5"/>
    </sheetView>
  </sheetViews>
  <sheetFormatPr defaultRowHeight="11.25" x14ac:dyDescent="0.2"/>
  <cols>
    <col min="1" max="1" width="23.83203125" style="1" customWidth="1"/>
    <col min="2" max="2" width="11.6640625" customWidth="1"/>
    <col min="4" max="4" width="10.83203125" customWidth="1"/>
  </cols>
  <sheetData>
    <row r="1" spans="1:4" s="1" customFormat="1" ht="12" x14ac:dyDescent="0.2">
      <c r="A1" s="40" t="s">
        <v>45</v>
      </c>
      <c r="B1" s="41" t="s">
        <v>61</v>
      </c>
    </row>
    <row r="2" spans="1:4" s="1" customFormat="1" ht="12" x14ac:dyDescent="0.2">
      <c r="A2" s="40" t="s">
        <v>46</v>
      </c>
      <c r="B2" s="41" t="s">
        <v>62</v>
      </c>
    </row>
    <row r="3" spans="1:4" s="1" customFormat="1" ht="12" x14ac:dyDescent="0.2">
      <c r="A3" s="40" t="s">
        <v>69</v>
      </c>
      <c r="B3" s="48" t="s">
        <v>36</v>
      </c>
      <c r="C3" s="1" t="s">
        <v>37</v>
      </c>
    </row>
    <row r="4" spans="1:4" s="1" customFormat="1" ht="12" x14ac:dyDescent="0.2">
      <c r="A4" s="40" t="s">
        <v>66</v>
      </c>
      <c r="B4" s="50">
        <v>8.6633300000000002</v>
      </c>
      <c r="C4" s="50">
        <v>8.7335080000000005</v>
      </c>
    </row>
    <row r="5" spans="1:4" s="1" customFormat="1" ht="12" x14ac:dyDescent="0.2">
      <c r="A5" s="40" t="s">
        <v>67</v>
      </c>
      <c r="B5" s="50">
        <v>-12.116275999999999</v>
      </c>
      <c r="C5" s="50">
        <v>-12.314353000000001</v>
      </c>
    </row>
    <row r="6" spans="1:4" s="1" customFormat="1" ht="12" x14ac:dyDescent="0.2">
      <c r="A6" s="40" t="s">
        <v>68</v>
      </c>
      <c r="B6" s="49">
        <v>60</v>
      </c>
      <c r="C6" s="49">
        <v>60</v>
      </c>
      <c r="D6" s="1" t="s">
        <v>70</v>
      </c>
    </row>
    <row r="7" spans="1:4" s="1" customFormat="1" ht="12" x14ac:dyDescent="0.2">
      <c r="A7" s="40" t="s">
        <v>47</v>
      </c>
      <c r="B7" s="42" t="s">
        <v>63</v>
      </c>
    </row>
    <row r="8" spans="1:4" s="1" customFormat="1" ht="12" x14ac:dyDescent="0.2">
      <c r="A8" s="40" t="s">
        <v>48</v>
      </c>
      <c r="B8" s="43" t="s">
        <v>49</v>
      </c>
    </row>
    <row r="9" spans="1:4" s="1" customFormat="1" ht="12" x14ac:dyDescent="0.2">
      <c r="A9" s="40" t="s">
        <v>50</v>
      </c>
      <c r="B9" s="44" t="s">
        <v>51</v>
      </c>
    </row>
    <row r="10" spans="1:4" s="1" customFormat="1" ht="12" x14ac:dyDescent="0.2">
      <c r="A10" s="40" t="s">
        <v>52</v>
      </c>
      <c r="B10" s="43" t="s">
        <v>64</v>
      </c>
    </row>
    <row r="11" spans="1:4" s="1" customFormat="1" ht="12" x14ac:dyDescent="0.2">
      <c r="A11" s="40" t="s">
        <v>53</v>
      </c>
      <c r="B11" s="45" t="s">
        <v>54</v>
      </c>
    </row>
    <row r="12" spans="1:4" s="1" customFormat="1" ht="12" x14ac:dyDescent="0.2">
      <c r="A12" s="40" t="s">
        <v>55</v>
      </c>
      <c r="B12" s="47" t="s">
        <v>60</v>
      </c>
    </row>
    <row r="13" spans="1:4" s="1" customFormat="1" ht="12" x14ac:dyDescent="0.2">
      <c r="A13" s="40" t="s">
        <v>56</v>
      </c>
      <c r="B13" s="47" t="s">
        <v>59</v>
      </c>
    </row>
    <row r="14" spans="1:4" s="1" customFormat="1" ht="12" x14ac:dyDescent="0.2">
      <c r="A14" s="40" t="s">
        <v>57</v>
      </c>
      <c r="B14" s="40">
        <v>3</v>
      </c>
    </row>
    <row r="15" spans="1:4" s="1" customFormat="1" ht="12" x14ac:dyDescent="0.2">
      <c r="A15" s="40" t="s">
        <v>58</v>
      </c>
      <c r="B15" s="46"/>
    </row>
    <row r="16" spans="1:4" s="1" customFormat="1" x14ac:dyDescent="0.2"/>
    <row r="17" spans="1:19" ht="23.25" x14ac:dyDescent="0.2">
      <c r="B17" s="51" t="s">
        <v>43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9" s="1" customFormat="1" ht="13.5" customHeight="1" x14ac:dyDescent="0.2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9" ht="30" x14ac:dyDescent="0.4">
      <c r="A19" s="52" t="s">
        <v>33</v>
      </c>
      <c r="B19" s="52"/>
      <c r="C19" s="52"/>
    </row>
    <row r="21" spans="1:19" x14ac:dyDescent="0.2">
      <c r="A21" s="6" t="s">
        <v>26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.75" customHeight="1" x14ac:dyDescent="0.2">
      <c r="A22" s="53" t="s">
        <v>27</v>
      </c>
      <c r="B22" s="1" t="s">
        <v>2</v>
      </c>
      <c r="C22" s="1" t="s">
        <v>0</v>
      </c>
      <c r="D22" s="1" t="s">
        <v>3</v>
      </c>
      <c r="E22" s="1" t="s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53"/>
      <c r="B23" s="1">
        <v>1</v>
      </c>
      <c r="C23" s="1">
        <v>0</v>
      </c>
      <c r="D23" s="1">
        <v>0</v>
      </c>
      <c r="E23" s="1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">
      <c r="A24" s="53"/>
      <c r="B24" s="1">
        <v>2</v>
      </c>
      <c r="C24" s="1"/>
      <c r="D24" s="1">
        <v>1</v>
      </c>
      <c r="E24" s="1">
        <v>0.4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">
      <c r="A25" s="53"/>
      <c r="B25" s="1">
        <v>3</v>
      </c>
      <c r="C25" s="1">
        <v>8</v>
      </c>
      <c r="D25" s="1">
        <v>0.8</v>
      </c>
      <c r="E25" s="1">
        <v>0.3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">
      <c r="A26" s="53"/>
      <c r="B26" s="1">
        <v>4</v>
      </c>
      <c r="C26" s="1"/>
      <c r="D26" s="1">
        <v>0.9</v>
      </c>
      <c r="E26" s="1">
        <v>0.4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">
      <c r="A27" s="53"/>
      <c r="B27" s="1">
        <v>5</v>
      </c>
      <c r="C27" s="1">
        <v>16</v>
      </c>
      <c r="D27" s="1">
        <v>0.8</v>
      </c>
      <c r="E27" s="1">
        <v>0.4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">
      <c r="A28" s="53"/>
      <c r="B28" s="1">
        <v>6</v>
      </c>
      <c r="C28" s="1"/>
      <c r="D28" s="1">
        <v>0.6</v>
      </c>
      <c r="E28" s="1">
        <v>0.4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">
      <c r="A29" s="53"/>
      <c r="B29" s="1">
        <v>7</v>
      </c>
      <c r="C29" s="1">
        <v>24</v>
      </c>
      <c r="D29" s="1">
        <v>0.6</v>
      </c>
      <c r="E29" s="1">
        <v>0.5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">
      <c r="A30" s="53"/>
      <c r="B30" s="1">
        <v>8</v>
      </c>
      <c r="C30" s="1"/>
      <c r="D30" s="1">
        <v>0.7</v>
      </c>
      <c r="E30" s="1">
        <v>0.5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">
      <c r="A31" s="53"/>
      <c r="B31" s="1">
        <v>9</v>
      </c>
      <c r="C31" s="1">
        <v>32</v>
      </c>
      <c r="D31" s="1">
        <v>0.6</v>
      </c>
      <c r="E31" s="1">
        <v>0.6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">
      <c r="A32" s="53"/>
      <c r="B32" s="1">
        <v>10</v>
      </c>
      <c r="C32" s="1"/>
      <c r="D32" s="1">
        <v>0.6</v>
      </c>
      <c r="E32" s="1">
        <v>0.5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">
      <c r="A33" s="53"/>
      <c r="B33" s="1">
        <v>11</v>
      </c>
      <c r="C33" s="1">
        <v>40</v>
      </c>
      <c r="D33" s="1">
        <v>0.6</v>
      </c>
      <c r="E33" s="1">
        <v>0.5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53"/>
      <c r="B34" s="1">
        <v>12</v>
      </c>
      <c r="C34" s="1"/>
      <c r="D34" s="1">
        <v>0.5</v>
      </c>
      <c r="E34" s="1">
        <v>0.6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">
      <c r="A35" s="53"/>
      <c r="B35" s="1">
        <v>13</v>
      </c>
      <c r="C35" s="1">
        <v>48</v>
      </c>
      <c r="D35" s="1">
        <v>0.6</v>
      </c>
      <c r="E35" s="1">
        <v>0.7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">
      <c r="A36" s="53"/>
      <c r="B36" s="1">
        <v>14</v>
      </c>
      <c r="C36" s="1"/>
      <c r="D36" s="1">
        <v>0.5</v>
      </c>
      <c r="E36" s="1">
        <v>0.6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">
      <c r="A37" s="53"/>
      <c r="B37" s="1">
        <v>15</v>
      </c>
      <c r="C37" s="1">
        <v>56</v>
      </c>
      <c r="D37" s="1">
        <v>0.5</v>
      </c>
      <c r="E37" s="1">
        <v>0.7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A38" s="53"/>
      <c r="B38" s="1">
        <v>16</v>
      </c>
      <c r="C38" s="1"/>
      <c r="D38" s="1">
        <v>0.4</v>
      </c>
      <c r="E38" s="1">
        <v>0.9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53"/>
      <c r="B39" s="1">
        <v>17</v>
      </c>
      <c r="C39" s="1">
        <v>64</v>
      </c>
      <c r="D39" s="1">
        <v>0.5</v>
      </c>
      <c r="E39" s="1">
        <v>1.3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">
      <c r="A40" s="53"/>
      <c r="B40" s="1">
        <v>18</v>
      </c>
      <c r="C40" s="1"/>
      <c r="D40" s="1">
        <v>0.5</v>
      </c>
      <c r="E40" s="1">
        <v>1.1000000000000001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">
      <c r="A41" s="53"/>
      <c r="B41" s="1">
        <v>19</v>
      </c>
      <c r="C41" s="1">
        <v>72</v>
      </c>
      <c r="D41" s="1">
        <v>0.5</v>
      </c>
      <c r="E41" s="1">
        <v>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">
      <c r="A42" s="53"/>
      <c r="B42" s="1">
        <v>20</v>
      </c>
      <c r="C42" s="1"/>
      <c r="D42" s="1">
        <v>0.4</v>
      </c>
      <c r="E42" s="1">
        <v>1.1000000000000001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53"/>
      <c r="B43" s="1">
        <v>21</v>
      </c>
      <c r="C43" s="1">
        <v>80</v>
      </c>
      <c r="D43" s="1">
        <v>0.4</v>
      </c>
      <c r="E43" s="1">
        <v>1.4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53"/>
      <c r="B44" s="1">
        <v>22</v>
      </c>
      <c r="C44" s="1"/>
      <c r="D44" s="1">
        <v>0.3</v>
      </c>
      <c r="E44" s="1">
        <v>0.9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53"/>
      <c r="B45" s="1">
        <v>23</v>
      </c>
      <c r="C45" s="1">
        <v>88</v>
      </c>
      <c r="D45" s="1">
        <v>0.3</v>
      </c>
      <c r="E45" s="1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A46" s="53"/>
      <c r="B46" s="1">
        <v>24</v>
      </c>
      <c r="C46" s="1"/>
      <c r="D46" s="1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A52" s="1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75" customHeight="1" x14ac:dyDescent="0.2">
      <c r="A53" s="53" t="s">
        <v>28</v>
      </c>
      <c r="B53" s="1" t="s">
        <v>2</v>
      </c>
      <c r="C53" s="1" t="s">
        <v>0</v>
      </c>
      <c r="D53" s="1" t="s">
        <v>3</v>
      </c>
      <c r="E53" s="1" t="s">
        <v>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53"/>
      <c r="B54" s="1">
        <v>1</v>
      </c>
      <c r="C54" s="1">
        <v>0</v>
      </c>
      <c r="D54" s="1">
        <v>0</v>
      </c>
      <c r="E54" s="1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53"/>
      <c r="B55" s="1">
        <v>2</v>
      </c>
      <c r="C55" s="1"/>
      <c r="D55" s="1">
        <v>0.6</v>
      </c>
      <c r="E55" s="1">
        <v>0.2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53"/>
      <c r="B56" s="1">
        <v>3</v>
      </c>
      <c r="C56" s="1">
        <v>8</v>
      </c>
      <c r="D56" s="1">
        <v>0.9</v>
      </c>
      <c r="E56" s="1">
        <v>0.2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53"/>
      <c r="B57" s="1">
        <v>4</v>
      </c>
      <c r="C57" s="1"/>
      <c r="D57" s="1">
        <v>1</v>
      </c>
      <c r="E57" s="1">
        <v>0.2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53"/>
      <c r="B58" s="1">
        <v>5</v>
      </c>
      <c r="C58" s="1">
        <v>16</v>
      </c>
      <c r="D58" s="1">
        <v>0.9</v>
      </c>
      <c r="E58" s="1">
        <v>0.3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53"/>
      <c r="B59" s="1">
        <v>6</v>
      </c>
      <c r="C59" s="1"/>
      <c r="D59" s="1">
        <v>0.7</v>
      </c>
      <c r="E59" s="1">
        <v>0.3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53"/>
      <c r="B60" s="1">
        <v>7</v>
      </c>
      <c r="C60" s="1">
        <v>24</v>
      </c>
      <c r="D60" s="1">
        <v>0.6</v>
      </c>
      <c r="E60" s="1">
        <v>0.4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53"/>
      <c r="B61" s="1">
        <v>8</v>
      </c>
      <c r="C61" s="1"/>
      <c r="D61" s="1">
        <v>0.6</v>
      </c>
      <c r="E61" s="1">
        <v>0.4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">
      <c r="A62" s="53"/>
      <c r="B62" s="1">
        <v>9</v>
      </c>
      <c r="C62" s="1">
        <v>32</v>
      </c>
      <c r="D62" s="1">
        <v>0.5</v>
      </c>
      <c r="E62" s="1">
        <v>0.4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53"/>
      <c r="B63" s="1">
        <v>10</v>
      </c>
      <c r="C63" s="1"/>
      <c r="D63" s="1">
        <v>0.7</v>
      </c>
      <c r="E63" s="1">
        <v>0.4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53"/>
      <c r="B64" s="1">
        <v>11</v>
      </c>
      <c r="C64" s="1">
        <v>40</v>
      </c>
      <c r="D64" s="1">
        <v>0.7</v>
      </c>
      <c r="E64" s="1">
        <v>0.4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24" x14ac:dyDescent="0.2">
      <c r="A65" s="53"/>
      <c r="B65" s="1">
        <v>12</v>
      </c>
      <c r="C65" s="1"/>
      <c r="D65" s="1">
        <v>0.6</v>
      </c>
      <c r="E65" s="1">
        <v>0.5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24" x14ac:dyDescent="0.2">
      <c r="A66" s="53"/>
      <c r="B66" s="1">
        <v>13</v>
      </c>
      <c r="C66" s="1">
        <v>48</v>
      </c>
      <c r="D66" s="1">
        <v>0.7</v>
      </c>
      <c r="E66" s="1">
        <v>0.7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24" x14ac:dyDescent="0.2">
      <c r="A67" s="53"/>
      <c r="B67" s="1">
        <v>14</v>
      </c>
      <c r="C67" s="1"/>
      <c r="D67" s="1">
        <v>0.5</v>
      </c>
      <c r="E67" s="1">
        <v>0.7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24" x14ac:dyDescent="0.2">
      <c r="A68" s="53"/>
      <c r="B68" s="1">
        <v>15</v>
      </c>
      <c r="C68" s="1">
        <v>56</v>
      </c>
      <c r="D68" s="1">
        <v>0.4</v>
      </c>
      <c r="E68" s="1">
        <v>0.8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24" x14ac:dyDescent="0.2">
      <c r="A69" s="53"/>
      <c r="B69" s="1">
        <v>16</v>
      </c>
      <c r="C69" s="1"/>
      <c r="D69" s="1">
        <v>0.4</v>
      </c>
      <c r="E69" s="1">
        <v>1.2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U69" s="1"/>
      <c r="V69" s="1"/>
      <c r="W69" s="1"/>
      <c r="X69" s="1"/>
    </row>
    <row r="70" spans="1:24" x14ac:dyDescent="0.2">
      <c r="A70" s="53"/>
      <c r="B70" s="1">
        <v>17</v>
      </c>
      <c r="C70" s="1">
        <v>64</v>
      </c>
      <c r="D70" s="1">
        <v>0.4</v>
      </c>
      <c r="E70" s="1">
        <v>1.4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U70" s="1"/>
      <c r="V70" s="1"/>
      <c r="W70" s="1"/>
      <c r="X70" s="1"/>
    </row>
    <row r="71" spans="1:24" x14ac:dyDescent="0.2">
      <c r="A71" s="53"/>
      <c r="B71" s="1">
        <v>18</v>
      </c>
      <c r="C71" s="1"/>
      <c r="D71" s="1">
        <v>0.5</v>
      </c>
      <c r="E71" s="1">
        <v>1.4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</row>
    <row r="72" spans="1:24" x14ac:dyDescent="0.2">
      <c r="A72" s="53"/>
      <c r="B72" s="1">
        <v>19</v>
      </c>
      <c r="C72" s="1">
        <v>72</v>
      </c>
      <c r="D72" s="1">
        <v>0.4</v>
      </c>
      <c r="E72" s="1">
        <v>1.1000000000000001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"/>
      <c r="V72" s="1"/>
      <c r="W72" s="1"/>
      <c r="X72" s="1"/>
    </row>
    <row r="73" spans="1:24" x14ac:dyDescent="0.2">
      <c r="A73" s="53"/>
      <c r="B73" s="1">
        <v>20</v>
      </c>
      <c r="C73" s="1"/>
      <c r="D73" s="1">
        <v>0.4</v>
      </c>
      <c r="E73" s="1">
        <v>1.2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24" ht="11.25" customHeight="1" x14ac:dyDescent="0.2">
      <c r="A74" s="53"/>
      <c r="B74" s="1">
        <v>21</v>
      </c>
      <c r="C74" s="1">
        <v>80</v>
      </c>
      <c r="D74" s="1">
        <v>0.3</v>
      </c>
      <c r="E74" s="1">
        <v>1.4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24" x14ac:dyDescent="0.2">
      <c r="A75" s="53"/>
      <c r="B75" s="1">
        <v>22</v>
      </c>
      <c r="C75" s="1"/>
      <c r="D75" s="1">
        <v>0.2</v>
      </c>
      <c r="E75" s="1">
        <v>0.7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24" ht="11.25" customHeight="1" x14ac:dyDescent="0.2">
      <c r="A76" s="53"/>
      <c r="B76" s="1">
        <v>23</v>
      </c>
      <c r="C76" s="1">
        <v>88</v>
      </c>
      <c r="D76" s="1">
        <v>0</v>
      </c>
      <c r="E76" s="1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24" x14ac:dyDescent="0.2">
      <c r="A77" s="1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24" x14ac:dyDescent="0.2">
      <c r="A78" s="1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24" x14ac:dyDescent="0.2">
      <c r="A79" s="1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24" x14ac:dyDescent="0.2">
      <c r="A80" s="1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24" x14ac:dyDescent="0.2">
      <c r="A81" s="1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24" x14ac:dyDescent="0.2">
      <c r="U82" s="1"/>
      <c r="V82" s="1"/>
      <c r="W82" s="1"/>
      <c r="X82" s="1"/>
    </row>
    <row r="83" spans="1:24" x14ac:dyDescent="0.2">
      <c r="U83" s="1"/>
      <c r="V83" s="1"/>
      <c r="W83" s="1"/>
      <c r="X83" s="1"/>
    </row>
    <row r="84" spans="1:24" ht="30" x14ac:dyDescent="0.4">
      <c r="A84" s="52" t="s">
        <v>32</v>
      </c>
      <c r="B84" s="52"/>
      <c r="C84" s="52"/>
      <c r="U84" s="1"/>
      <c r="V84" s="1"/>
      <c r="W84" s="1"/>
      <c r="X84" s="1"/>
    </row>
    <row r="85" spans="1:24" x14ac:dyDescent="0.2">
      <c r="U85" s="1"/>
      <c r="V85" s="1"/>
      <c r="W85" s="1"/>
      <c r="X85" s="1"/>
    </row>
    <row r="86" spans="1:24" x14ac:dyDescent="0.2">
      <c r="A86" s="6" t="s">
        <v>12</v>
      </c>
      <c r="B86" s="1" t="s">
        <v>2</v>
      </c>
      <c r="C86" s="1" t="s">
        <v>0</v>
      </c>
      <c r="D86" s="1" t="s">
        <v>3</v>
      </c>
      <c r="E86" s="1" t="s">
        <v>1</v>
      </c>
      <c r="F86" s="1"/>
      <c r="G86" s="1"/>
      <c r="H86" s="1"/>
      <c r="I86" s="1"/>
      <c r="J86" s="1"/>
      <c r="K86" s="1"/>
      <c r="L86" s="1"/>
      <c r="M86" s="1"/>
    </row>
    <row r="87" spans="1:24" ht="11.25" customHeight="1" x14ac:dyDescent="0.2">
      <c r="A87" s="53" t="s">
        <v>13</v>
      </c>
      <c r="B87">
        <v>1</v>
      </c>
      <c r="C87" s="1">
        <v>0</v>
      </c>
      <c r="D87" s="1">
        <v>0</v>
      </c>
      <c r="E87" s="1">
        <v>0</v>
      </c>
      <c r="F87" s="14"/>
      <c r="G87" s="14"/>
      <c r="H87" s="2"/>
      <c r="I87" s="2"/>
      <c r="J87" s="14"/>
      <c r="K87" s="14"/>
      <c r="L87" s="2"/>
      <c r="M87" s="2"/>
    </row>
    <row r="88" spans="1:24" x14ac:dyDescent="0.2">
      <c r="A88" s="53"/>
      <c r="B88">
        <v>2</v>
      </c>
      <c r="C88" s="1"/>
      <c r="D88" s="1">
        <v>0.6</v>
      </c>
      <c r="E88" s="1">
        <v>0.1</v>
      </c>
      <c r="F88" s="1"/>
      <c r="G88" s="1"/>
      <c r="H88" s="1"/>
      <c r="I88" s="1"/>
      <c r="J88" s="1"/>
      <c r="K88" s="1"/>
      <c r="L88" s="1"/>
      <c r="M88" s="1"/>
    </row>
    <row r="89" spans="1:24" ht="11.25" customHeight="1" x14ac:dyDescent="0.2">
      <c r="A89" s="53"/>
      <c r="B89">
        <v>3</v>
      </c>
      <c r="C89" s="1">
        <v>8</v>
      </c>
      <c r="D89" s="1">
        <v>1</v>
      </c>
      <c r="E89" s="1">
        <v>0.5</v>
      </c>
      <c r="F89" s="1"/>
      <c r="G89" s="1"/>
      <c r="H89" s="1"/>
      <c r="I89" s="1"/>
      <c r="J89" s="1"/>
      <c r="K89" s="1"/>
      <c r="L89" s="1"/>
      <c r="M89" s="1"/>
    </row>
    <row r="90" spans="1:24" x14ac:dyDescent="0.2">
      <c r="A90" s="53"/>
      <c r="B90" s="1">
        <v>4</v>
      </c>
      <c r="C90" s="1"/>
      <c r="D90" s="1">
        <v>0.9</v>
      </c>
      <c r="E90" s="1">
        <v>0.3</v>
      </c>
      <c r="F90" s="1"/>
      <c r="G90" s="1"/>
      <c r="H90" s="1"/>
      <c r="I90" s="1"/>
      <c r="J90" s="1"/>
      <c r="K90" s="1"/>
      <c r="L90" s="1"/>
      <c r="M90" s="1"/>
    </row>
    <row r="91" spans="1:24" x14ac:dyDescent="0.2">
      <c r="A91" s="53"/>
      <c r="B91" s="1">
        <v>5</v>
      </c>
      <c r="C91" s="1">
        <v>16</v>
      </c>
      <c r="D91" s="1">
        <v>0.4</v>
      </c>
      <c r="E91" s="1">
        <v>0.3</v>
      </c>
      <c r="F91" s="1"/>
      <c r="G91" s="1"/>
      <c r="H91" s="1"/>
      <c r="I91" s="1"/>
      <c r="J91" s="1"/>
      <c r="K91" s="1"/>
      <c r="L91" s="1"/>
      <c r="M91" s="1"/>
    </row>
    <row r="92" spans="1:24" x14ac:dyDescent="0.2">
      <c r="A92" s="53"/>
      <c r="B92" s="1">
        <v>6</v>
      </c>
      <c r="C92" s="1"/>
      <c r="D92" s="1">
        <v>0.4</v>
      </c>
      <c r="E92" s="1">
        <v>0.5</v>
      </c>
      <c r="F92" s="1"/>
      <c r="G92" s="1"/>
      <c r="H92" s="1"/>
      <c r="I92" s="1"/>
      <c r="J92" s="1"/>
      <c r="K92" s="1"/>
      <c r="L92" s="1"/>
      <c r="M92" s="1"/>
    </row>
    <row r="93" spans="1:24" x14ac:dyDescent="0.2">
      <c r="A93" s="53"/>
      <c r="B93" s="1">
        <v>7</v>
      </c>
      <c r="C93" s="1">
        <v>24</v>
      </c>
      <c r="D93" s="1">
        <v>0.5</v>
      </c>
      <c r="E93" s="1">
        <v>0.7</v>
      </c>
      <c r="F93" s="1"/>
      <c r="G93" s="1"/>
      <c r="H93" s="1"/>
      <c r="I93" s="1"/>
      <c r="J93" s="1"/>
      <c r="K93" s="1"/>
      <c r="L93" s="1"/>
      <c r="M93" s="1"/>
    </row>
    <row r="94" spans="1:24" x14ac:dyDescent="0.2">
      <c r="A94" s="53"/>
      <c r="B94" s="1">
        <v>8</v>
      </c>
      <c r="C94" s="1"/>
      <c r="D94" s="1">
        <v>0.6</v>
      </c>
      <c r="E94" s="1">
        <v>1.1000000000000001</v>
      </c>
      <c r="F94" s="1"/>
      <c r="G94" s="1"/>
      <c r="H94" s="1"/>
      <c r="I94" s="1"/>
      <c r="J94" s="1"/>
      <c r="K94" s="1"/>
      <c r="L94" s="1"/>
      <c r="M94" s="1"/>
    </row>
    <row r="95" spans="1:24" x14ac:dyDescent="0.2">
      <c r="A95" s="53"/>
      <c r="B95" s="1">
        <v>9</v>
      </c>
      <c r="C95" s="1">
        <v>32</v>
      </c>
      <c r="D95" s="1">
        <v>0.6</v>
      </c>
      <c r="E95" s="1">
        <v>1.2</v>
      </c>
      <c r="F95" s="1"/>
      <c r="G95" s="1"/>
      <c r="H95" s="1"/>
      <c r="I95" s="1"/>
      <c r="J95" s="1"/>
      <c r="K95" s="1"/>
      <c r="L95" s="1"/>
      <c r="M95" s="1"/>
    </row>
    <row r="96" spans="1:24" x14ac:dyDescent="0.2">
      <c r="A96" s="53"/>
      <c r="B96" s="1">
        <v>10</v>
      </c>
      <c r="C96" s="1"/>
      <c r="D96" s="1">
        <v>0.6</v>
      </c>
      <c r="E96" s="1">
        <v>1.2</v>
      </c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53"/>
      <c r="B97" s="1">
        <v>11</v>
      </c>
      <c r="C97" s="1">
        <v>40</v>
      </c>
      <c r="D97" s="1">
        <v>0.6</v>
      </c>
      <c r="E97" s="1">
        <v>1.3</v>
      </c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53"/>
      <c r="B98" s="1">
        <v>12</v>
      </c>
      <c r="C98" s="1"/>
      <c r="D98" s="1">
        <v>0.6</v>
      </c>
      <c r="E98" s="1">
        <v>1.5</v>
      </c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53"/>
      <c r="B99" s="1">
        <v>13</v>
      </c>
      <c r="C99" s="1">
        <v>48</v>
      </c>
      <c r="D99" s="1">
        <v>0.55000000000000004</v>
      </c>
      <c r="E99" s="1">
        <v>1.4</v>
      </c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53"/>
      <c r="B100" s="1">
        <v>14</v>
      </c>
      <c r="C100" s="1"/>
      <c r="D100" s="1">
        <v>0.4</v>
      </c>
      <c r="E100" s="1">
        <v>1.6</v>
      </c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53"/>
      <c r="B101" s="1">
        <v>15</v>
      </c>
      <c r="C101" s="1">
        <v>56</v>
      </c>
      <c r="D101" s="1">
        <v>0.3</v>
      </c>
      <c r="E101" s="1">
        <v>1.6</v>
      </c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53"/>
      <c r="B102" s="1">
        <v>16</v>
      </c>
      <c r="C102" s="1"/>
      <c r="D102" s="1">
        <v>0.5</v>
      </c>
      <c r="E102" s="1">
        <v>1.7</v>
      </c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53"/>
      <c r="B103" s="1">
        <v>17</v>
      </c>
      <c r="C103" s="1">
        <v>64</v>
      </c>
      <c r="D103" s="1">
        <v>0.6</v>
      </c>
      <c r="E103" s="1">
        <v>1.8</v>
      </c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53"/>
      <c r="B104" s="1">
        <v>18</v>
      </c>
      <c r="C104" s="1"/>
      <c r="D104" s="1">
        <v>0.6</v>
      </c>
      <c r="E104" s="1">
        <v>1.8</v>
      </c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53"/>
      <c r="B105" s="1">
        <v>19</v>
      </c>
      <c r="C105" s="1">
        <v>72</v>
      </c>
      <c r="D105" s="1">
        <v>0.5</v>
      </c>
      <c r="E105" s="1">
        <v>1.9</v>
      </c>
      <c r="F105" s="1"/>
      <c r="G105" s="1"/>
      <c r="H105" s="1"/>
      <c r="I105" s="1"/>
      <c r="J105" s="1"/>
      <c r="K105" s="1"/>
      <c r="L105" s="1"/>
      <c r="M105" s="1"/>
    </row>
    <row r="106" spans="1:13" x14ac:dyDescent="0.2">
      <c r="A106" s="53"/>
      <c r="B106" s="1">
        <v>20</v>
      </c>
      <c r="C106" s="1"/>
      <c r="D106" s="1">
        <v>0.3</v>
      </c>
      <c r="E106" s="1">
        <v>1.5</v>
      </c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53"/>
      <c r="B107" s="1">
        <v>21</v>
      </c>
      <c r="C107" s="1">
        <v>80</v>
      </c>
      <c r="D107" s="1">
        <v>0.5</v>
      </c>
      <c r="E107" s="1">
        <v>1</v>
      </c>
      <c r="F107" s="1"/>
      <c r="G107" s="1"/>
      <c r="H107" s="1"/>
      <c r="I107" s="1"/>
      <c r="J107" s="1"/>
      <c r="K107" s="1"/>
      <c r="L107" s="1"/>
      <c r="M107" s="1"/>
    </row>
    <row r="108" spans="1:13" x14ac:dyDescent="0.2">
      <c r="A108" s="53"/>
      <c r="B108" s="1">
        <v>22</v>
      </c>
      <c r="C108" s="1"/>
      <c r="D108" s="1">
        <v>0.3</v>
      </c>
      <c r="E108" s="1">
        <v>0</v>
      </c>
      <c r="F108" s="1"/>
      <c r="G108" s="1"/>
      <c r="H108" s="1"/>
      <c r="I108" s="1"/>
      <c r="J108" s="1"/>
      <c r="K108" s="1"/>
      <c r="L108" s="1"/>
      <c r="M108" s="1"/>
    </row>
    <row r="109" spans="1:13" x14ac:dyDescent="0.2">
      <c r="A109" s="53"/>
      <c r="B109" s="1">
        <v>23</v>
      </c>
      <c r="C109" s="1">
        <v>88</v>
      </c>
      <c r="D109" s="1">
        <v>0.3</v>
      </c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">
      <c r="A110" s="53"/>
      <c r="B110" s="1">
        <v>24</v>
      </c>
      <c r="C110" s="1">
        <v>92</v>
      </c>
      <c r="D110" s="1">
        <v>0.15</v>
      </c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">
      <c r="A111" s="53"/>
      <c r="B111" s="1">
        <v>25</v>
      </c>
      <c r="C111" s="1">
        <v>96</v>
      </c>
      <c r="D111" s="1">
        <v>0.2</v>
      </c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">
      <c r="A112" s="53"/>
      <c r="B112" s="1">
        <v>26</v>
      </c>
      <c r="C112" s="1">
        <v>100</v>
      </c>
      <c r="D112" s="1">
        <v>0.25</v>
      </c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A113" s="53"/>
      <c r="B113" s="1">
        <v>27</v>
      </c>
      <c r="C113" s="1">
        <v>104</v>
      </c>
      <c r="D113" s="1">
        <v>0.25</v>
      </c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">
      <c r="A114" s="53"/>
      <c r="B114" s="1">
        <v>28</v>
      </c>
      <c r="C114" s="1">
        <v>108</v>
      </c>
      <c r="D114" s="1">
        <v>0</v>
      </c>
      <c r="E114" s="1"/>
      <c r="F114" s="1"/>
      <c r="G114" s="1"/>
      <c r="H114" s="1"/>
      <c r="I114" s="1"/>
      <c r="J114" s="1"/>
      <c r="K114" s="1"/>
      <c r="L114" s="1"/>
      <c r="M114" s="1"/>
    </row>
  </sheetData>
  <mergeCells count="6">
    <mergeCell ref="B17:R17"/>
    <mergeCell ref="A19:C19"/>
    <mergeCell ref="A87:A114"/>
    <mergeCell ref="A22:A46"/>
    <mergeCell ref="A84:C84"/>
    <mergeCell ref="A53:A76"/>
  </mergeCells>
  <hyperlinks>
    <hyperlink ref="B11" r:id="rId1"/>
  </hyperlinks>
  <pageMargins left="0.7" right="0.7" top="0.75" bottom="0.75" header="0.3" footer="0.3"/>
  <pageSetup paperSize="9" scale="6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68"/>
  <sheetViews>
    <sheetView workbookViewId="0">
      <selection activeCell="B4" sqref="B4:C5"/>
    </sheetView>
  </sheetViews>
  <sheetFormatPr defaultRowHeight="11.25" x14ac:dyDescent="0.2"/>
  <cols>
    <col min="1" max="1" width="24.83203125" style="1" bestFit="1" customWidth="1"/>
    <col min="2" max="2" width="13.83203125" customWidth="1"/>
    <col min="3" max="4" width="15.6640625" customWidth="1"/>
    <col min="5" max="5" width="13.83203125" customWidth="1"/>
    <col min="6" max="6" width="3.83203125" customWidth="1"/>
    <col min="7" max="7" width="2.83203125" customWidth="1"/>
    <col min="8" max="8" width="19.33203125" customWidth="1"/>
    <col min="9" max="10" width="17.1640625" customWidth="1"/>
  </cols>
  <sheetData>
    <row r="1" spans="1:4" s="1" customFormat="1" ht="12" x14ac:dyDescent="0.2">
      <c r="A1" s="40" t="s">
        <v>45</v>
      </c>
      <c r="B1" s="41" t="s">
        <v>61</v>
      </c>
    </row>
    <row r="2" spans="1:4" s="1" customFormat="1" ht="12" x14ac:dyDescent="0.2">
      <c r="A2" s="40" t="s">
        <v>46</v>
      </c>
      <c r="B2" s="41" t="s">
        <v>62</v>
      </c>
    </row>
    <row r="3" spans="1:4" s="1" customFormat="1" ht="12" x14ac:dyDescent="0.2">
      <c r="A3" s="40" t="s">
        <v>69</v>
      </c>
      <c r="B3" s="48" t="s">
        <v>36</v>
      </c>
      <c r="C3" s="1" t="s">
        <v>37</v>
      </c>
    </row>
    <row r="4" spans="1:4" s="1" customFormat="1" ht="12" x14ac:dyDescent="0.2">
      <c r="A4" s="40" t="s">
        <v>66</v>
      </c>
      <c r="B4" s="50">
        <v>8.6633300000000002</v>
      </c>
      <c r="C4" s="50">
        <v>8.7335080000000005</v>
      </c>
    </row>
    <row r="5" spans="1:4" s="1" customFormat="1" ht="12" x14ac:dyDescent="0.2">
      <c r="A5" s="40" t="s">
        <v>67</v>
      </c>
      <c r="B5" s="50">
        <v>-12.116275999999999</v>
      </c>
      <c r="C5" s="50">
        <v>-12.314353000000001</v>
      </c>
    </row>
    <row r="6" spans="1:4" s="1" customFormat="1" ht="12" x14ac:dyDescent="0.2">
      <c r="A6" s="40" t="s">
        <v>68</v>
      </c>
      <c r="B6" s="49">
        <v>60</v>
      </c>
      <c r="C6" s="49">
        <v>60</v>
      </c>
      <c r="D6" s="1" t="s">
        <v>70</v>
      </c>
    </row>
    <row r="7" spans="1:4" s="1" customFormat="1" ht="12" x14ac:dyDescent="0.2">
      <c r="A7" s="40" t="s">
        <v>47</v>
      </c>
      <c r="B7" s="42" t="s">
        <v>65</v>
      </c>
    </row>
    <row r="8" spans="1:4" s="1" customFormat="1" ht="12" x14ac:dyDescent="0.2">
      <c r="A8" s="40" t="s">
        <v>48</v>
      </c>
      <c r="B8" s="43" t="s">
        <v>49</v>
      </c>
    </row>
    <row r="9" spans="1:4" s="1" customFormat="1" ht="12" x14ac:dyDescent="0.2">
      <c r="A9" s="40" t="s">
        <v>50</v>
      </c>
      <c r="B9" s="44" t="s">
        <v>51</v>
      </c>
    </row>
    <row r="10" spans="1:4" s="1" customFormat="1" ht="12" x14ac:dyDescent="0.2">
      <c r="A10" s="40" t="s">
        <v>52</v>
      </c>
      <c r="B10" s="43" t="s">
        <v>64</v>
      </c>
    </row>
    <row r="11" spans="1:4" s="1" customFormat="1" ht="12" x14ac:dyDescent="0.2">
      <c r="A11" s="40" t="s">
        <v>53</v>
      </c>
      <c r="B11" s="45" t="s">
        <v>54</v>
      </c>
    </row>
    <row r="12" spans="1:4" s="1" customFormat="1" ht="12" x14ac:dyDescent="0.2">
      <c r="A12" s="40" t="s">
        <v>55</v>
      </c>
      <c r="B12" s="47" t="s">
        <v>60</v>
      </c>
    </row>
    <row r="13" spans="1:4" s="1" customFormat="1" ht="12" x14ac:dyDescent="0.2">
      <c r="A13" s="40" t="s">
        <v>56</v>
      </c>
      <c r="B13" s="47" t="s">
        <v>59</v>
      </c>
    </row>
    <row r="14" spans="1:4" s="1" customFormat="1" ht="12" x14ac:dyDescent="0.2">
      <c r="A14" s="40" t="s">
        <v>57</v>
      </c>
      <c r="B14" s="40">
        <v>3</v>
      </c>
    </row>
    <row r="15" spans="1:4" s="1" customFormat="1" ht="12" x14ac:dyDescent="0.2">
      <c r="A15" s="40" t="s">
        <v>58</v>
      </c>
      <c r="B15" s="46"/>
    </row>
    <row r="16" spans="1:4" s="1" customFormat="1" x14ac:dyDescent="0.2"/>
    <row r="17" spans="1:13" s="1" customFormat="1" ht="26.25" x14ac:dyDescent="0.4">
      <c r="A17" s="59" t="s">
        <v>42</v>
      </c>
      <c r="B17" s="59"/>
      <c r="C17" s="59"/>
      <c r="D17" s="59"/>
      <c r="E17" s="59"/>
      <c r="F17" s="59"/>
      <c r="G17" s="59"/>
      <c r="H17" s="59"/>
      <c r="I17" s="59"/>
      <c r="J17" s="59"/>
      <c r="K17" s="26"/>
      <c r="L17" s="26"/>
      <c r="M17" s="26"/>
    </row>
    <row r="18" spans="1:13" s="1" customFormat="1" x14ac:dyDescent="0.2"/>
    <row r="19" spans="1:13" s="1" customFormat="1" ht="18.75" x14ac:dyDescent="0.3">
      <c r="B19" s="33" t="s">
        <v>34</v>
      </c>
    </row>
    <row r="20" spans="1:13" s="1" customFormat="1" ht="15.75" x14ac:dyDescent="0.25">
      <c r="B20" s="34" t="s">
        <v>38</v>
      </c>
      <c r="C20" s="28"/>
      <c r="D20" s="27"/>
      <c r="E20" s="27"/>
      <c r="F20" s="27"/>
      <c r="G20" s="27"/>
      <c r="H20" s="27"/>
      <c r="I20" s="27"/>
    </row>
    <row r="21" spans="1:13" s="1" customFormat="1" x14ac:dyDescent="0.2">
      <c r="D21" s="27"/>
      <c r="E21" s="27"/>
      <c r="F21" s="27"/>
      <c r="G21" s="27"/>
      <c r="H21" s="27"/>
      <c r="I21" s="27"/>
    </row>
    <row r="22" spans="1:13" s="1" customFormat="1" ht="15.75" x14ac:dyDescent="0.25">
      <c r="B22" s="29"/>
      <c r="C22" s="30" t="s">
        <v>36</v>
      </c>
      <c r="D22" s="30" t="s">
        <v>37</v>
      </c>
    </row>
    <row r="23" spans="1:13" s="1" customFormat="1" ht="15.75" x14ac:dyDescent="0.25">
      <c r="B23" s="30" t="s">
        <v>35</v>
      </c>
      <c r="C23" s="30" t="s">
        <v>1</v>
      </c>
      <c r="D23" s="30" t="s">
        <v>3</v>
      </c>
    </row>
    <row r="24" spans="1:13" s="1" customFormat="1" ht="15.75" x14ac:dyDescent="0.25">
      <c r="B24" s="31">
        <v>41000</v>
      </c>
      <c r="C24" s="32">
        <f>+I93</f>
        <v>19.467084639498431</v>
      </c>
      <c r="D24" s="32">
        <f>+J93</f>
        <v>18.703817733990149</v>
      </c>
    </row>
    <row r="25" spans="1:13" s="1" customFormat="1" ht="15.75" x14ac:dyDescent="0.25">
      <c r="B25" s="31">
        <v>41061</v>
      </c>
      <c r="C25" s="32">
        <f>+I126</f>
        <v>85.909090909090921</v>
      </c>
      <c r="D25" s="32">
        <f>+J126</f>
        <v>152.3808242220353</v>
      </c>
    </row>
    <row r="26" spans="1:13" s="1" customFormat="1" ht="15.75" x14ac:dyDescent="0.25">
      <c r="B26" s="31">
        <v>41306</v>
      </c>
      <c r="C26" s="32">
        <f>+I34</f>
        <v>14.71171379545906</v>
      </c>
      <c r="D26" s="32">
        <f>+J34</f>
        <v>17.300344919076654</v>
      </c>
    </row>
    <row r="27" spans="1:13" s="1" customFormat="1" ht="15.75" x14ac:dyDescent="0.25">
      <c r="B27" s="31">
        <v>41334</v>
      </c>
      <c r="C27" s="32">
        <f>+I63</f>
        <v>15.717120692765656</v>
      </c>
      <c r="D27" s="32">
        <f>+J63</f>
        <v>14.165834463638939</v>
      </c>
    </row>
    <row r="28" spans="1:13" s="1" customFormat="1" x14ac:dyDescent="0.2"/>
    <row r="29" spans="1:13" s="1" customFormat="1" x14ac:dyDescent="0.2">
      <c r="A29" s="6" t="s">
        <v>26</v>
      </c>
      <c r="I29" s="17" t="s">
        <v>1</v>
      </c>
      <c r="J29" s="17" t="s">
        <v>3</v>
      </c>
    </row>
    <row r="30" spans="1:13" s="1" customFormat="1" ht="12.75" x14ac:dyDescent="0.2">
      <c r="A30" s="53" t="s">
        <v>17</v>
      </c>
      <c r="B30" s="58" t="s">
        <v>1</v>
      </c>
      <c r="C30" s="58"/>
      <c r="D30" s="58" t="s">
        <v>3</v>
      </c>
      <c r="E30" s="58"/>
      <c r="H30" s="1" t="s">
        <v>7</v>
      </c>
      <c r="I30" s="19">
        <f>AVERAGE(B32:B54)</f>
        <v>0.64347826086956528</v>
      </c>
      <c r="J30" s="19">
        <f>AVERAGE(D32:D55)</f>
        <v>0.52500000000000002</v>
      </c>
    </row>
    <row r="31" spans="1:13" s="1" customFormat="1" ht="12.75" x14ac:dyDescent="0.2">
      <c r="A31" s="53"/>
      <c r="B31" s="25" t="s">
        <v>5</v>
      </c>
      <c r="C31" s="25" t="s">
        <v>6</v>
      </c>
      <c r="D31" s="25" t="s">
        <v>5</v>
      </c>
      <c r="E31" s="25" t="s">
        <v>6</v>
      </c>
      <c r="H31" s="1" t="s">
        <v>8</v>
      </c>
      <c r="I31" s="19">
        <f>10/34.6414285714286</f>
        <v>0.28867169780197099</v>
      </c>
      <c r="J31" s="19">
        <f>10/25.1266666666667</f>
        <v>0.39798355001326557</v>
      </c>
    </row>
    <row r="32" spans="1:13" s="1" customFormat="1" ht="12.75" x14ac:dyDescent="0.2">
      <c r="A32" s="53"/>
      <c r="B32" s="25">
        <v>0</v>
      </c>
      <c r="C32" s="25"/>
      <c r="D32" s="25">
        <v>0</v>
      </c>
      <c r="E32" s="25"/>
      <c r="H32" s="1" t="s">
        <v>9</v>
      </c>
      <c r="I32" s="17">
        <v>88</v>
      </c>
      <c r="J32" s="17">
        <v>92</v>
      </c>
    </row>
    <row r="33" spans="1:10" s="1" customFormat="1" ht="12.75" x14ac:dyDescent="0.2">
      <c r="A33" s="53"/>
      <c r="B33" s="25">
        <v>0.4</v>
      </c>
      <c r="C33" s="25"/>
      <c r="D33" s="25">
        <v>1</v>
      </c>
      <c r="E33" s="25"/>
      <c r="H33" s="1" t="s">
        <v>10</v>
      </c>
      <c r="I33" s="17">
        <v>0.9</v>
      </c>
      <c r="J33" s="17">
        <v>0.9</v>
      </c>
    </row>
    <row r="34" spans="1:10" s="1" customFormat="1" ht="23.25" x14ac:dyDescent="0.35">
      <c r="A34" s="53"/>
      <c r="B34" s="25">
        <v>0.3</v>
      </c>
      <c r="C34" s="25">
        <v>48.74</v>
      </c>
      <c r="D34" s="25">
        <v>0.8</v>
      </c>
      <c r="E34" s="25">
        <v>39.46</v>
      </c>
      <c r="H34" s="10" t="s">
        <v>30</v>
      </c>
      <c r="I34" s="20">
        <f>I30*I31*I32*I33</f>
        <v>14.71171379545906</v>
      </c>
      <c r="J34" s="21">
        <f>J30*J31*J32*J33</f>
        <v>17.300344919076654</v>
      </c>
    </row>
    <row r="35" spans="1:10" s="1" customFormat="1" ht="12.75" x14ac:dyDescent="0.2">
      <c r="A35" s="53"/>
      <c r="B35" s="25">
        <v>0.4</v>
      </c>
      <c r="C35" s="25"/>
      <c r="D35" s="25">
        <v>0.9</v>
      </c>
      <c r="E35" s="25"/>
    </row>
    <row r="36" spans="1:10" s="1" customFormat="1" ht="12.75" x14ac:dyDescent="0.2">
      <c r="A36" s="53"/>
      <c r="B36" s="25">
        <v>0.4</v>
      </c>
      <c r="C36" s="25"/>
      <c r="D36" s="25">
        <v>0.8</v>
      </c>
      <c r="E36" s="25"/>
      <c r="H36" s="1" t="s">
        <v>11</v>
      </c>
      <c r="I36" s="22">
        <f>I32*I30</f>
        <v>56.626086956521746</v>
      </c>
      <c r="J36" s="22">
        <f>J32*J30</f>
        <v>48.300000000000004</v>
      </c>
    </row>
    <row r="37" spans="1:10" s="1" customFormat="1" ht="12.75" x14ac:dyDescent="0.2">
      <c r="A37" s="53"/>
      <c r="B37" s="25">
        <v>0.4</v>
      </c>
      <c r="C37" s="25">
        <v>44.29</v>
      </c>
      <c r="D37" s="25">
        <v>0.6</v>
      </c>
      <c r="E37" s="25">
        <v>23.24</v>
      </c>
    </row>
    <row r="38" spans="1:10" s="1" customFormat="1" ht="12.75" x14ac:dyDescent="0.2">
      <c r="A38" s="53"/>
      <c r="B38" s="25">
        <v>0.5</v>
      </c>
      <c r="C38" s="25"/>
      <c r="D38" s="25">
        <v>0.6</v>
      </c>
      <c r="E38" s="25"/>
      <c r="H38" s="3" t="s">
        <v>21</v>
      </c>
    </row>
    <row r="39" spans="1:10" s="1" customFormat="1" ht="12.75" x14ac:dyDescent="0.2">
      <c r="A39" s="53"/>
      <c r="B39" s="25">
        <v>0.5</v>
      </c>
      <c r="C39" s="25"/>
      <c r="D39" s="25">
        <v>0.7</v>
      </c>
      <c r="E39" s="25"/>
    </row>
    <row r="40" spans="1:10" s="1" customFormat="1" ht="12.75" x14ac:dyDescent="0.2">
      <c r="A40" s="53"/>
      <c r="B40" s="25">
        <v>0.6</v>
      </c>
      <c r="C40" s="25">
        <v>28.49</v>
      </c>
      <c r="D40" s="25">
        <v>0.6</v>
      </c>
      <c r="E40" s="25">
        <v>14.47</v>
      </c>
    </row>
    <row r="41" spans="1:10" s="1" customFormat="1" ht="12.75" x14ac:dyDescent="0.2">
      <c r="A41" s="53"/>
      <c r="B41" s="25">
        <v>0.5</v>
      </c>
      <c r="C41" s="25"/>
      <c r="D41" s="25">
        <v>0.6</v>
      </c>
      <c r="E41" s="25"/>
    </row>
    <row r="42" spans="1:10" s="1" customFormat="1" ht="12.75" x14ac:dyDescent="0.2">
      <c r="A42" s="53"/>
      <c r="B42" s="25">
        <v>0.5</v>
      </c>
      <c r="C42" s="25"/>
      <c r="D42" s="25">
        <v>0.6</v>
      </c>
      <c r="E42" s="25"/>
      <c r="H42" s="54" t="s">
        <v>31</v>
      </c>
      <c r="I42" s="55"/>
      <c r="J42" s="55"/>
    </row>
    <row r="43" spans="1:10" s="1" customFormat="1" ht="12.75" x14ac:dyDescent="0.2">
      <c r="A43" s="53"/>
      <c r="B43" s="25">
        <v>0.6</v>
      </c>
      <c r="C43" s="25">
        <v>26.8</v>
      </c>
      <c r="D43" s="25">
        <v>0.5</v>
      </c>
      <c r="E43" s="25">
        <v>17.37</v>
      </c>
      <c r="H43" s="55"/>
      <c r="I43" s="55"/>
      <c r="J43" s="55"/>
    </row>
    <row r="44" spans="1:10" s="1" customFormat="1" ht="12.75" x14ac:dyDescent="0.2">
      <c r="A44" s="53"/>
      <c r="B44" s="25">
        <v>0.7</v>
      </c>
      <c r="C44" s="25"/>
      <c r="D44" s="25">
        <v>0.6</v>
      </c>
      <c r="E44" s="25"/>
      <c r="H44" s="55"/>
      <c r="I44" s="55"/>
      <c r="J44" s="55"/>
    </row>
    <row r="45" spans="1:10" s="1" customFormat="1" ht="12.75" x14ac:dyDescent="0.2">
      <c r="A45" s="53"/>
      <c r="B45" s="25">
        <v>0.6</v>
      </c>
      <c r="C45" s="25"/>
      <c r="D45" s="25">
        <v>0.5</v>
      </c>
      <c r="E45" s="25"/>
      <c r="H45" s="55"/>
      <c r="I45" s="55"/>
      <c r="J45" s="55"/>
    </row>
    <row r="46" spans="1:10" s="1" customFormat="1" ht="12.75" x14ac:dyDescent="0.2">
      <c r="A46" s="53"/>
      <c r="B46" s="25">
        <v>0.7</v>
      </c>
      <c r="C46" s="25">
        <v>24.51</v>
      </c>
      <c r="D46" s="25">
        <v>0.5</v>
      </c>
      <c r="E46" s="25">
        <v>24.4</v>
      </c>
    </row>
    <row r="47" spans="1:10" s="1" customFormat="1" ht="12.75" x14ac:dyDescent="0.2">
      <c r="A47" s="53"/>
      <c r="B47" s="25">
        <v>0.9</v>
      </c>
      <c r="C47" s="25"/>
      <c r="D47" s="25">
        <v>0.4</v>
      </c>
      <c r="E47" s="25"/>
    </row>
    <row r="48" spans="1:10" s="1" customFormat="1" ht="12.75" x14ac:dyDescent="0.2">
      <c r="A48" s="53"/>
      <c r="B48" s="25">
        <v>1.3</v>
      </c>
      <c r="C48" s="25"/>
      <c r="D48" s="25">
        <v>0.5</v>
      </c>
      <c r="E48" s="25"/>
    </row>
    <row r="49" spans="1:10" s="1" customFormat="1" ht="12.75" x14ac:dyDescent="0.2">
      <c r="A49" s="53"/>
      <c r="B49" s="25">
        <v>1.1000000000000001</v>
      </c>
      <c r="C49" s="25">
        <v>19.170000000000002</v>
      </c>
      <c r="D49" s="25">
        <v>0.5</v>
      </c>
      <c r="E49" s="25">
        <v>31.82</v>
      </c>
    </row>
    <row r="50" spans="1:10" s="1" customFormat="1" ht="12.75" x14ac:dyDescent="0.2">
      <c r="A50" s="53"/>
      <c r="B50" s="25">
        <v>1</v>
      </c>
      <c r="C50" s="25"/>
      <c r="D50" s="25">
        <v>0.5</v>
      </c>
      <c r="E50" s="25"/>
    </row>
    <row r="51" spans="1:10" s="1" customFormat="1" ht="12.75" x14ac:dyDescent="0.2">
      <c r="A51" s="53"/>
      <c r="B51" s="25">
        <v>1.1000000000000001</v>
      </c>
      <c r="C51" s="25"/>
      <c r="D51" s="25">
        <v>0.4</v>
      </c>
      <c r="E51" s="25"/>
    </row>
    <row r="52" spans="1:10" s="1" customFormat="1" ht="12.75" x14ac:dyDescent="0.2">
      <c r="A52" s="53"/>
      <c r="B52" s="25">
        <v>1.4</v>
      </c>
      <c r="C52" s="25">
        <v>50.49</v>
      </c>
      <c r="D52" s="25">
        <v>0.4</v>
      </c>
      <c r="E52" s="25"/>
    </row>
    <row r="53" spans="1:10" s="1" customFormat="1" ht="12.75" x14ac:dyDescent="0.2">
      <c r="A53" s="53"/>
      <c r="B53" s="25">
        <v>0.9</v>
      </c>
      <c r="C53" s="25"/>
      <c r="D53" s="25">
        <v>0.3</v>
      </c>
      <c r="E53" s="25"/>
    </row>
    <row r="54" spans="1:10" s="1" customFormat="1" ht="12.75" x14ac:dyDescent="0.2">
      <c r="A54" s="53"/>
      <c r="B54" s="25">
        <v>0</v>
      </c>
      <c r="C54" s="25"/>
      <c r="D54" s="25">
        <v>0.3</v>
      </c>
      <c r="E54" s="25"/>
    </row>
    <row r="55" spans="1:10" s="1" customFormat="1" ht="12.75" x14ac:dyDescent="0.2">
      <c r="A55" s="53"/>
      <c r="B55" s="25"/>
      <c r="C55" s="25"/>
      <c r="D55" s="25">
        <v>0</v>
      </c>
      <c r="E55" s="25"/>
    </row>
    <row r="56" spans="1:10" s="1" customFormat="1" ht="12.75" x14ac:dyDescent="0.2">
      <c r="A56" s="13"/>
      <c r="B56" s="25"/>
      <c r="C56" s="25"/>
      <c r="D56" s="25"/>
      <c r="E56" s="25"/>
    </row>
    <row r="57" spans="1:10" s="1" customFormat="1" ht="12.75" x14ac:dyDescent="0.2">
      <c r="A57" s="13"/>
      <c r="B57" s="25"/>
      <c r="C57" s="25"/>
      <c r="D57" s="25"/>
      <c r="E57" s="25"/>
    </row>
    <row r="58" spans="1:10" s="1" customFormat="1" ht="12.75" x14ac:dyDescent="0.2">
      <c r="A58" s="53" t="s">
        <v>16</v>
      </c>
      <c r="B58" s="58" t="s">
        <v>1</v>
      </c>
      <c r="C58" s="58"/>
      <c r="D58" s="58" t="s">
        <v>3</v>
      </c>
      <c r="E58" s="58"/>
      <c r="I58" s="1" t="s">
        <v>4</v>
      </c>
      <c r="J58" s="1" t="s">
        <v>3</v>
      </c>
    </row>
    <row r="59" spans="1:10" s="1" customFormat="1" ht="12.75" x14ac:dyDescent="0.2">
      <c r="A59" s="53"/>
      <c r="B59" s="25" t="s">
        <v>5</v>
      </c>
      <c r="C59" s="25" t="s">
        <v>6</v>
      </c>
      <c r="D59" s="25" t="s">
        <v>5</v>
      </c>
      <c r="E59" s="25" t="s">
        <v>6</v>
      </c>
      <c r="H59" s="1" t="s">
        <v>7</v>
      </c>
      <c r="I59" s="1">
        <f>AVERAGE(B60:B82)</f>
        <v>0.62173913043478268</v>
      </c>
      <c r="J59" s="1">
        <f>AVERAGE(D60:D82)</f>
        <v>0.52173913043478259</v>
      </c>
    </row>
    <row r="60" spans="1:10" s="1" customFormat="1" ht="12.75" x14ac:dyDescent="0.2">
      <c r="A60" s="53"/>
      <c r="B60" s="25">
        <v>0</v>
      </c>
      <c r="C60" s="25"/>
      <c r="D60" s="25">
        <v>0</v>
      </c>
      <c r="E60" s="25"/>
      <c r="H60" s="1" t="s">
        <v>8</v>
      </c>
      <c r="I60" s="1">
        <f>10/31.33</f>
        <v>0.31918289179699971</v>
      </c>
      <c r="J60" s="1">
        <f>10/29.17</f>
        <v>0.34281796366129585</v>
      </c>
    </row>
    <row r="61" spans="1:10" s="1" customFormat="1" ht="12.75" x14ac:dyDescent="0.2">
      <c r="A61" s="53"/>
      <c r="B61" s="25">
        <v>0.7</v>
      </c>
      <c r="C61" s="25"/>
      <c r="D61" s="25">
        <v>0.6</v>
      </c>
      <c r="E61" s="25"/>
      <c r="H61" s="1" t="s">
        <v>9</v>
      </c>
      <c r="I61" s="1">
        <v>88</v>
      </c>
      <c r="J61" s="1">
        <v>88</v>
      </c>
    </row>
    <row r="62" spans="1:10" s="1" customFormat="1" ht="12.75" x14ac:dyDescent="0.2">
      <c r="A62" s="53"/>
      <c r="B62" s="25">
        <v>1.4</v>
      </c>
      <c r="C62" s="25"/>
      <c r="D62" s="25">
        <v>0.9</v>
      </c>
      <c r="E62" s="25"/>
      <c r="H62" s="1" t="s">
        <v>10</v>
      </c>
      <c r="I62" s="1">
        <v>0.9</v>
      </c>
      <c r="J62" s="1">
        <v>0.9</v>
      </c>
    </row>
    <row r="63" spans="1:10" s="1" customFormat="1" ht="23.25" x14ac:dyDescent="0.35">
      <c r="A63" s="53"/>
      <c r="B63" s="25">
        <v>1.2</v>
      </c>
      <c r="C63" s="25">
        <v>25</v>
      </c>
      <c r="D63" s="25">
        <v>1</v>
      </c>
      <c r="E63" s="25">
        <v>52</v>
      </c>
      <c r="H63" s="10" t="s">
        <v>22</v>
      </c>
      <c r="I63" s="11">
        <f>I59*I60*I61*I62</f>
        <v>15.717120692765656</v>
      </c>
      <c r="J63" s="12">
        <f>J59*J60*J61*J62</f>
        <v>14.165834463638939</v>
      </c>
    </row>
    <row r="64" spans="1:10" s="1" customFormat="1" ht="12.75" x14ac:dyDescent="0.2">
      <c r="A64" s="53"/>
      <c r="B64" s="25">
        <v>1.1000000000000001</v>
      </c>
      <c r="C64" s="25"/>
      <c r="D64" s="25">
        <v>0.9</v>
      </c>
      <c r="E64" s="25"/>
    </row>
    <row r="65" spans="1:10" s="1" customFormat="1" ht="12.75" x14ac:dyDescent="0.2">
      <c r="A65" s="53"/>
      <c r="B65" s="25">
        <v>1.4</v>
      </c>
      <c r="C65" s="25"/>
      <c r="D65" s="25">
        <v>0.7</v>
      </c>
      <c r="E65" s="25"/>
      <c r="H65" s="1" t="s">
        <v>11</v>
      </c>
      <c r="I65" s="1">
        <f>I61*I59</f>
        <v>54.713043478260879</v>
      </c>
      <c r="J65" s="1">
        <f>J61*J59</f>
        <v>45.913043478260867</v>
      </c>
    </row>
    <row r="66" spans="1:10" s="1" customFormat="1" ht="12.75" x14ac:dyDescent="0.2">
      <c r="A66" s="53"/>
      <c r="B66" s="25">
        <v>1.4</v>
      </c>
      <c r="C66" s="25">
        <v>23</v>
      </c>
      <c r="D66" s="25">
        <v>0.6</v>
      </c>
      <c r="E66" s="25">
        <v>17</v>
      </c>
    </row>
    <row r="67" spans="1:10" s="1" customFormat="1" ht="12.75" x14ac:dyDescent="0.2">
      <c r="A67" s="53"/>
      <c r="B67" s="25">
        <v>1.2</v>
      </c>
      <c r="C67" s="25"/>
      <c r="D67" s="25">
        <v>0.6</v>
      </c>
      <c r="E67" s="25"/>
    </row>
    <row r="68" spans="1:10" s="1" customFormat="1" ht="12.75" x14ac:dyDescent="0.2">
      <c r="A68" s="53"/>
      <c r="B68" s="25">
        <v>0.8</v>
      </c>
      <c r="C68" s="25"/>
      <c r="D68" s="25">
        <v>0.5</v>
      </c>
      <c r="E68" s="25"/>
      <c r="H68" s="3" t="s">
        <v>21</v>
      </c>
    </row>
    <row r="69" spans="1:10" s="1" customFormat="1" ht="12.75" x14ac:dyDescent="0.2">
      <c r="A69" s="53"/>
      <c r="B69" s="25">
        <v>0.7</v>
      </c>
      <c r="C69" s="25">
        <v>31</v>
      </c>
      <c r="D69" s="25">
        <v>0.7</v>
      </c>
      <c r="E69" s="25">
        <v>14</v>
      </c>
    </row>
    <row r="70" spans="1:10" s="1" customFormat="1" ht="12.75" x14ac:dyDescent="0.2">
      <c r="A70" s="53"/>
      <c r="B70" s="25">
        <v>0.7</v>
      </c>
      <c r="C70" s="25"/>
      <c r="D70" s="25">
        <v>0.7</v>
      </c>
      <c r="E70" s="25"/>
      <c r="H70" s="54" t="s">
        <v>29</v>
      </c>
      <c r="I70" s="56"/>
      <c r="J70" s="56"/>
    </row>
    <row r="71" spans="1:10" s="1" customFormat="1" ht="12.75" x14ac:dyDescent="0.2">
      <c r="A71" s="53"/>
      <c r="B71" s="25">
        <v>0.5</v>
      </c>
      <c r="C71" s="25"/>
      <c r="D71" s="25">
        <v>0.6</v>
      </c>
      <c r="E71" s="25"/>
      <c r="H71" s="56"/>
      <c r="I71" s="56"/>
      <c r="J71" s="56"/>
    </row>
    <row r="72" spans="1:10" s="1" customFormat="1" ht="12.75" x14ac:dyDescent="0.2">
      <c r="A72" s="53"/>
      <c r="B72" s="25">
        <v>0.4</v>
      </c>
      <c r="C72" s="25">
        <v>30</v>
      </c>
      <c r="D72" s="25">
        <v>0.7</v>
      </c>
      <c r="E72" s="25">
        <v>22</v>
      </c>
      <c r="H72" s="56"/>
      <c r="I72" s="56"/>
      <c r="J72" s="56"/>
    </row>
    <row r="73" spans="1:10" s="1" customFormat="1" ht="12.75" x14ac:dyDescent="0.2">
      <c r="A73" s="53"/>
      <c r="B73" s="25">
        <v>0.4</v>
      </c>
      <c r="C73" s="25"/>
      <c r="D73" s="25">
        <v>0.5</v>
      </c>
      <c r="E73" s="25"/>
      <c r="H73" s="56"/>
      <c r="I73" s="56"/>
      <c r="J73" s="56"/>
    </row>
    <row r="74" spans="1:10" s="1" customFormat="1" ht="12.75" x14ac:dyDescent="0.2">
      <c r="A74" s="53"/>
      <c r="B74" s="25">
        <v>0.4</v>
      </c>
      <c r="C74" s="25"/>
      <c r="D74" s="25">
        <v>0.4</v>
      </c>
      <c r="E74" s="25"/>
    </row>
    <row r="75" spans="1:10" s="1" customFormat="1" ht="12.75" x14ac:dyDescent="0.2">
      <c r="A75" s="53"/>
      <c r="B75" s="25">
        <v>0.4</v>
      </c>
      <c r="C75" s="25">
        <v>30</v>
      </c>
      <c r="D75" s="25">
        <v>0.4</v>
      </c>
      <c r="E75" s="25">
        <v>22</v>
      </c>
    </row>
    <row r="76" spans="1:10" s="1" customFormat="1" ht="12.75" x14ac:dyDescent="0.2">
      <c r="A76" s="53"/>
      <c r="B76" s="25">
        <v>0.4</v>
      </c>
      <c r="C76" s="25"/>
      <c r="D76" s="25">
        <v>0.4</v>
      </c>
      <c r="E76" s="25"/>
    </row>
    <row r="77" spans="1:10" s="1" customFormat="1" ht="12.75" x14ac:dyDescent="0.2">
      <c r="A77" s="53"/>
      <c r="B77" s="25">
        <v>0.3</v>
      </c>
      <c r="C77" s="25"/>
      <c r="D77" s="25">
        <v>0.5</v>
      </c>
      <c r="E77" s="25"/>
    </row>
    <row r="78" spans="1:10" s="1" customFormat="1" ht="12.75" x14ac:dyDescent="0.2">
      <c r="A78" s="53"/>
      <c r="B78" s="25">
        <v>0.3</v>
      </c>
      <c r="C78" s="25">
        <v>49</v>
      </c>
      <c r="D78" s="25">
        <v>0.4</v>
      </c>
      <c r="E78" s="25">
        <v>48</v>
      </c>
    </row>
    <row r="79" spans="1:10" s="1" customFormat="1" ht="12.75" x14ac:dyDescent="0.2">
      <c r="A79" s="53"/>
      <c r="B79" s="25">
        <v>0.2</v>
      </c>
      <c r="C79" s="25"/>
      <c r="D79" s="25">
        <v>0.4</v>
      </c>
      <c r="E79" s="25"/>
    </row>
    <row r="80" spans="1:10" s="1" customFormat="1" ht="12.75" x14ac:dyDescent="0.2">
      <c r="A80" s="53"/>
      <c r="B80" s="25">
        <v>0.2</v>
      </c>
      <c r="C80" s="25"/>
      <c r="D80" s="25">
        <v>0.3</v>
      </c>
      <c r="E80" s="25"/>
    </row>
    <row r="81" spans="1:12" s="1" customFormat="1" ht="12.75" x14ac:dyDescent="0.2">
      <c r="A81" s="53"/>
      <c r="B81" s="25">
        <v>0.2</v>
      </c>
      <c r="C81" s="25"/>
      <c r="D81" s="25">
        <v>0.2</v>
      </c>
      <c r="E81" s="25"/>
    </row>
    <row r="82" spans="1:12" s="1" customFormat="1" ht="12.75" x14ac:dyDescent="0.2">
      <c r="A82" s="53"/>
      <c r="B82" s="25">
        <v>0</v>
      </c>
      <c r="C82" s="25"/>
      <c r="D82" s="25">
        <v>0</v>
      </c>
      <c r="E82" s="25"/>
    </row>
    <row r="83" spans="1:12" s="1" customFormat="1" ht="27.75" x14ac:dyDescent="0.4">
      <c r="B83" s="25"/>
      <c r="C83" s="25"/>
      <c r="D83" s="25"/>
      <c r="E83" s="25"/>
      <c r="H83" s="18"/>
      <c r="I83" s="18"/>
      <c r="J83" s="18"/>
    </row>
    <row r="84" spans="1:12" s="1" customFormat="1" ht="27.75" x14ac:dyDescent="0.4">
      <c r="A84" s="35" t="s">
        <v>32</v>
      </c>
      <c r="B84" s="24"/>
      <c r="C84" s="24"/>
      <c r="D84" s="24"/>
      <c r="E84" s="24"/>
      <c r="F84" s="18"/>
      <c r="G84" s="18"/>
    </row>
    <row r="85" spans="1:12" s="1" customFormat="1" ht="15.75" customHeight="1" x14ac:dyDescent="0.4">
      <c r="A85" s="18"/>
      <c r="B85" s="24"/>
      <c r="C85" s="24"/>
      <c r="D85" s="24"/>
      <c r="E85" s="24"/>
      <c r="F85" s="18"/>
      <c r="G85" s="18"/>
    </row>
    <row r="86" spans="1:12" s="1" customFormat="1" ht="12.75" x14ac:dyDescent="0.2">
      <c r="B86" s="25"/>
      <c r="C86" s="25"/>
      <c r="D86" s="25"/>
      <c r="E86" s="25"/>
    </row>
    <row r="87" spans="1:12" s="1" customFormat="1" ht="12.75" x14ac:dyDescent="0.2">
      <c r="A87" s="6" t="s">
        <v>12</v>
      </c>
      <c r="B87" s="25"/>
      <c r="C87" s="25"/>
      <c r="D87" s="25"/>
      <c r="E87" s="25"/>
    </row>
    <row r="88" spans="1:12" ht="11.25" customHeight="1" x14ac:dyDescent="0.2">
      <c r="A88" s="53" t="s">
        <v>13</v>
      </c>
      <c r="B88" s="58" t="s">
        <v>1</v>
      </c>
      <c r="C88" s="58"/>
      <c r="D88" s="58" t="s">
        <v>3</v>
      </c>
      <c r="E88" s="58"/>
      <c r="F88" s="1"/>
      <c r="G88" s="1"/>
      <c r="H88" s="1"/>
      <c r="I88" s="1" t="s">
        <v>4</v>
      </c>
      <c r="J88" s="1" t="s">
        <v>3</v>
      </c>
      <c r="K88" s="1"/>
      <c r="L88" s="1"/>
    </row>
    <row r="89" spans="1:12" ht="12.75" x14ac:dyDescent="0.2">
      <c r="A89" s="53"/>
      <c r="B89" s="25" t="s">
        <v>5</v>
      </c>
      <c r="C89" s="25" t="s">
        <v>6</v>
      </c>
      <c r="D89" s="25" t="s">
        <v>5</v>
      </c>
      <c r="E89" s="25" t="s">
        <v>6</v>
      </c>
      <c r="F89" s="1"/>
      <c r="G89" s="1"/>
      <c r="H89" s="1" t="s">
        <v>7</v>
      </c>
      <c r="I89" s="1">
        <v>1.0454545454545452</v>
      </c>
      <c r="J89" s="1">
        <v>0.44642857142857145</v>
      </c>
      <c r="K89" s="1"/>
      <c r="L89" s="1"/>
    </row>
    <row r="90" spans="1:12" ht="12.75" x14ac:dyDescent="0.2">
      <c r="A90" s="53"/>
      <c r="B90" s="25">
        <v>0</v>
      </c>
      <c r="C90" s="25"/>
      <c r="D90" s="25">
        <v>0</v>
      </c>
      <c r="E90" s="25"/>
      <c r="F90" s="1"/>
      <c r="G90" s="1"/>
      <c r="H90" s="1" t="s">
        <v>8</v>
      </c>
      <c r="I90" s="1">
        <f>20/(406/5)</f>
        <v>0.24630541871921183</v>
      </c>
      <c r="J90" s="1">
        <f>10/(116/5)</f>
        <v>0.43103448275862072</v>
      </c>
      <c r="K90" s="1"/>
      <c r="L90" s="1"/>
    </row>
    <row r="91" spans="1:12" ht="12.75" x14ac:dyDescent="0.2">
      <c r="A91" s="53"/>
      <c r="B91" s="25">
        <v>0.1</v>
      </c>
      <c r="C91" s="25"/>
      <c r="D91" s="25">
        <v>0.6</v>
      </c>
      <c r="E91" s="25"/>
      <c r="F91" s="1"/>
      <c r="G91" s="1"/>
      <c r="H91" s="1" t="s">
        <v>9</v>
      </c>
      <c r="I91" s="1">
        <v>84</v>
      </c>
      <c r="J91" s="1">
        <v>108</v>
      </c>
      <c r="K91" s="1"/>
      <c r="L91" s="1"/>
    </row>
    <row r="92" spans="1:12" ht="12.75" x14ac:dyDescent="0.2">
      <c r="A92" s="53"/>
      <c r="B92" s="25">
        <v>0.5</v>
      </c>
      <c r="C92" s="25">
        <f>60+32</f>
        <v>92</v>
      </c>
      <c r="D92" s="25">
        <v>1</v>
      </c>
      <c r="E92" s="25">
        <v>22</v>
      </c>
      <c r="F92" s="1"/>
      <c r="G92" s="1"/>
      <c r="H92" s="1" t="s">
        <v>10</v>
      </c>
      <c r="I92" s="1">
        <v>0.9</v>
      </c>
      <c r="J92" s="1">
        <v>0.9</v>
      </c>
      <c r="K92" s="1"/>
      <c r="L92" s="1"/>
    </row>
    <row r="93" spans="1:12" ht="23.25" x14ac:dyDescent="0.35">
      <c r="A93" s="53"/>
      <c r="B93" s="25">
        <v>0.3</v>
      </c>
      <c r="C93" s="25"/>
      <c r="D93" s="25">
        <v>0.9</v>
      </c>
      <c r="E93" s="25"/>
      <c r="F93" s="1"/>
      <c r="G93" s="1"/>
      <c r="H93" s="7" t="s">
        <v>22</v>
      </c>
      <c r="I93" s="8">
        <f>I89*I90*I91*I92</f>
        <v>19.467084639498431</v>
      </c>
      <c r="J93" s="9">
        <f>J89*J90*J91*J92</f>
        <v>18.703817733990149</v>
      </c>
      <c r="K93" s="1"/>
      <c r="L93" s="1"/>
    </row>
    <row r="94" spans="1:12" ht="12.75" x14ac:dyDescent="0.2">
      <c r="A94" s="53"/>
      <c r="B94" s="25">
        <v>0.3</v>
      </c>
      <c r="C94" s="25"/>
      <c r="D94" s="25">
        <v>0.4</v>
      </c>
      <c r="E94" s="25"/>
      <c r="F94" s="1"/>
      <c r="G94" s="1"/>
      <c r="H94" s="1"/>
      <c r="I94" s="1"/>
      <c r="J94" s="1"/>
      <c r="K94" s="1"/>
      <c r="L94" s="1"/>
    </row>
    <row r="95" spans="1:12" ht="12.75" x14ac:dyDescent="0.2">
      <c r="A95" s="53"/>
      <c r="B95" s="25">
        <v>0.5</v>
      </c>
      <c r="C95" s="25">
        <f>60+56</f>
        <v>116</v>
      </c>
      <c r="D95" s="25">
        <v>0.4</v>
      </c>
      <c r="E95" s="25"/>
      <c r="F95" s="1"/>
      <c r="G95" s="1"/>
      <c r="H95" s="1" t="s">
        <v>11</v>
      </c>
      <c r="I95" s="1">
        <f>I91*I89</f>
        <v>87.818181818181799</v>
      </c>
      <c r="J95" s="1">
        <f>J91*J89</f>
        <v>48.214285714285715</v>
      </c>
      <c r="K95" s="1"/>
      <c r="L95" s="1"/>
    </row>
    <row r="96" spans="1:12" ht="12.75" x14ac:dyDescent="0.2">
      <c r="A96" s="53"/>
      <c r="B96" s="25">
        <v>0.7</v>
      </c>
      <c r="C96" s="25"/>
      <c r="D96" s="25">
        <v>0.5</v>
      </c>
      <c r="E96" s="25"/>
      <c r="F96" s="1"/>
      <c r="G96" s="1"/>
      <c r="H96" s="1"/>
      <c r="I96" s="1"/>
      <c r="J96" s="1"/>
      <c r="K96" s="1"/>
      <c r="L96" s="1"/>
    </row>
    <row r="97" spans="1:12" ht="12.75" x14ac:dyDescent="0.2">
      <c r="A97" s="53"/>
      <c r="B97" s="25">
        <v>1.1000000000000001</v>
      </c>
      <c r="C97" s="25"/>
      <c r="D97" s="25">
        <v>0.6</v>
      </c>
      <c r="E97" s="25">
        <v>18</v>
      </c>
      <c r="F97" s="1"/>
      <c r="G97" s="1"/>
      <c r="H97" s="3" t="s">
        <v>21</v>
      </c>
      <c r="I97" s="1"/>
      <c r="J97" s="1"/>
      <c r="K97" s="1"/>
      <c r="L97" s="1"/>
    </row>
    <row r="98" spans="1:12" ht="12.75" x14ac:dyDescent="0.2">
      <c r="A98" s="53"/>
      <c r="B98" s="25">
        <v>1.2</v>
      </c>
      <c r="C98" s="25"/>
      <c r="D98" s="25">
        <v>0.6</v>
      </c>
      <c r="E98" s="25"/>
      <c r="F98" s="1"/>
      <c r="G98" s="1"/>
      <c r="H98" s="1"/>
      <c r="I98" s="1"/>
      <c r="J98" s="1"/>
      <c r="K98" s="1"/>
      <c r="L98" s="1"/>
    </row>
    <row r="99" spans="1:12" ht="12.75" x14ac:dyDescent="0.2">
      <c r="A99" s="53"/>
      <c r="B99" s="25">
        <v>1.2</v>
      </c>
      <c r="C99" s="25">
        <f>60+19</f>
        <v>79</v>
      </c>
      <c r="D99" s="25">
        <v>0.6</v>
      </c>
      <c r="E99" s="25"/>
      <c r="F99" s="1"/>
      <c r="G99" s="1"/>
      <c r="H99" s="1"/>
      <c r="I99" s="1"/>
      <c r="J99" s="1"/>
      <c r="K99" s="1"/>
      <c r="L99" s="1"/>
    </row>
    <row r="100" spans="1:12" ht="12.75" x14ac:dyDescent="0.2">
      <c r="A100" s="53"/>
      <c r="B100" s="25">
        <v>1.3</v>
      </c>
      <c r="C100" s="25"/>
      <c r="D100" s="25">
        <v>0.6</v>
      </c>
      <c r="E100" s="25"/>
      <c r="F100" s="1"/>
      <c r="G100" s="1"/>
      <c r="H100" s="1"/>
      <c r="I100" s="1"/>
      <c r="J100" s="1"/>
      <c r="K100" s="1"/>
      <c r="L100" s="1"/>
    </row>
    <row r="101" spans="1:12" ht="12.75" x14ac:dyDescent="0.2">
      <c r="A101" s="53"/>
      <c r="B101" s="25">
        <v>1.5</v>
      </c>
      <c r="C101" s="25"/>
      <c r="D101" s="25">
        <v>0.6</v>
      </c>
      <c r="E101" s="25"/>
      <c r="F101" s="1"/>
      <c r="G101" s="1"/>
      <c r="H101" s="1"/>
      <c r="I101" s="1"/>
      <c r="J101" s="1"/>
      <c r="K101" s="1"/>
      <c r="L101" s="1"/>
    </row>
    <row r="102" spans="1:12" ht="12.75" x14ac:dyDescent="0.2">
      <c r="A102" s="53"/>
      <c r="B102" s="25">
        <v>1.4</v>
      </c>
      <c r="C102" s="25"/>
      <c r="D102" s="25">
        <v>0.55000000000000004</v>
      </c>
      <c r="E102" s="25">
        <v>22</v>
      </c>
      <c r="F102" s="1"/>
      <c r="G102" s="1"/>
      <c r="H102" s="1"/>
      <c r="I102" s="1"/>
      <c r="J102" s="1"/>
      <c r="K102" s="1"/>
      <c r="L102" s="1"/>
    </row>
    <row r="103" spans="1:12" ht="12.75" x14ac:dyDescent="0.2">
      <c r="A103" s="53"/>
      <c r="B103" s="25">
        <v>1.6</v>
      </c>
      <c r="C103" s="25"/>
      <c r="D103" s="25">
        <v>0.4</v>
      </c>
      <c r="E103" s="25"/>
      <c r="F103" s="1"/>
      <c r="G103" s="1"/>
      <c r="H103" s="1"/>
      <c r="I103" s="1"/>
      <c r="J103" s="1"/>
      <c r="K103" s="1"/>
      <c r="L103" s="1"/>
    </row>
    <row r="104" spans="1:12" ht="12.75" x14ac:dyDescent="0.2">
      <c r="A104" s="53"/>
      <c r="B104" s="25">
        <v>1.6</v>
      </c>
      <c r="C104" s="25">
        <v>47</v>
      </c>
      <c r="D104" s="25">
        <v>0.3</v>
      </c>
      <c r="E104" s="25"/>
      <c r="F104" s="1"/>
      <c r="G104" s="1"/>
      <c r="H104" s="1"/>
      <c r="I104" s="1"/>
      <c r="J104" s="1"/>
      <c r="K104" s="1"/>
      <c r="L104" s="1"/>
    </row>
    <row r="105" spans="1:12" ht="12.75" x14ac:dyDescent="0.2">
      <c r="A105" s="53"/>
      <c r="B105" s="25">
        <v>1.7</v>
      </c>
      <c r="C105" s="25"/>
      <c r="D105" s="25">
        <v>0.5</v>
      </c>
      <c r="E105" s="25"/>
      <c r="F105" s="1"/>
      <c r="G105" s="1"/>
      <c r="H105" s="1"/>
      <c r="I105" s="1"/>
      <c r="J105" s="1"/>
      <c r="K105" s="1"/>
      <c r="L105" s="1"/>
    </row>
    <row r="106" spans="1:12" ht="12.75" x14ac:dyDescent="0.2">
      <c r="A106" s="53"/>
      <c r="B106" s="25">
        <v>1.8</v>
      </c>
      <c r="C106" s="25"/>
      <c r="D106" s="25">
        <v>0.6</v>
      </c>
      <c r="E106" s="25"/>
      <c r="F106" s="1"/>
      <c r="G106" s="1"/>
      <c r="H106" s="1"/>
      <c r="I106" s="1"/>
      <c r="J106" s="1"/>
      <c r="K106" s="1"/>
      <c r="L106" s="1"/>
    </row>
    <row r="107" spans="1:12" ht="12.75" x14ac:dyDescent="0.2">
      <c r="A107" s="53"/>
      <c r="B107" s="25">
        <v>1.8</v>
      </c>
      <c r="C107" s="25"/>
      <c r="D107" s="25">
        <v>0.6</v>
      </c>
      <c r="E107" s="25"/>
      <c r="F107" s="1"/>
      <c r="G107" s="1"/>
      <c r="H107" s="1"/>
      <c r="I107" s="1"/>
      <c r="J107" s="1"/>
      <c r="K107" s="1"/>
      <c r="L107" s="1"/>
    </row>
    <row r="108" spans="1:12" ht="12.75" x14ac:dyDescent="0.2">
      <c r="A108" s="53"/>
      <c r="B108" s="25">
        <v>1.9</v>
      </c>
      <c r="C108" s="25"/>
      <c r="D108" s="25">
        <v>0.5</v>
      </c>
      <c r="E108" s="25"/>
      <c r="F108" s="1"/>
      <c r="G108" s="1"/>
      <c r="H108" s="1"/>
      <c r="I108" s="1"/>
      <c r="J108" s="1"/>
      <c r="K108" s="1"/>
      <c r="L108" s="1"/>
    </row>
    <row r="109" spans="1:12" ht="12.75" x14ac:dyDescent="0.2">
      <c r="A109" s="53"/>
      <c r="B109" s="25">
        <v>1.5</v>
      </c>
      <c r="C109" s="25">
        <f>60+12</f>
        <v>72</v>
      </c>
      <c r="D109" s="25">
        <v>0.3</v>
      </c>
      <c r="E109" s="25">
        <v>24</v>
      </c>
      <c r="F109" s="1"/>
      <c r="G109" s="1"/>
      <c r="H109" s="1"/>
      <c r="I109" s="1"/>
      <c r="J109" s="1"/>
      <c r="K109" s="1"/>
      <c r="L109" s="1"/>
    </row>
    <row r="110" spans="1:12" ht="12.75" x14ac:dyDescent="0.2">
      <c r="A110" s="53"/>
      <c r="B110" s="25">
        <v>1</v>
      </c>
      <c r="C110" s="25"/>
      <c r="D110" s="25">
        <v>0.5</v>
      </c>
      <c r="E110" s="25"/>
      <c r="F110" s="1"/>
      <c r="G110" s="1"/>
      <c r="H110" s="1"/>
      <c r="I110" s="1"/>
      <c r="J110" s="1"/>
      <c r="K110" s="1"/>
      <c r="L110" s="1"/>
    </row>
    <row r="111" spans="1:12" ht="12.75" x14ac:dyDescent="0.2">
      <c r="A111" s="53"/>
      <c r="B111" s="25">
        <v>0</v>
      </c>
      <c r="C111" s="25"/>
      <c r="D111" s="25">
        <v>0.3</v>
      </c>
      <c r="E111" s="25"/>
      <c r="F111" s="1"/>
      <c r="G111" s="1"/>
      <c r="H111" s="1"/>
      <c r="I111" s="1"/>
      <c r="J111" s="1"/>
      <c r="K111" s="1"/>
      <c r="L111" s="1"/>
    </row>
    <row r="112" spans="1:12" ht="12.75" x14ac:dyDescent="0.2">
      <c r="A112" s="53"/>
      <c r="B112" s="25"/>
      <c r="C112" s="25"/>
      <c r="D112" s="25">
        <v>0.3</v>
      </c>
      <c r="E112" s="25"/>
      <c r="F112" s="1"/>
      <c r="G112" s="1"/>
      <c r="H112" s="1"/>
      <c r="I112" s="1"/>
      <c r="J112" s="1"/>
      <c r="K112" s="1"/>
      <c r="L112" s="1"/>
    </row>
    <row r="113" spans="1:12" ht="12.75" x14ac:dyDescent="0.2">
      <c r="A113" s="53"/>
      <c r="B113" s="25"/>
      <c r="C113" s="25"/>
      <c r="D113" s="25">
        <v>0.15</v>
      </c>
      <c r="E113" s="25"/>
      <c r="F113" s="1"/>
      <c r="G113" s="1"/>
      <c r="H113" s="1"/>
      <c r="I113" s="1"/>
      <c r="J113" s="1"/>
      <c r="K113" s="1"/>
      <c r="L113" s="1"/>
    </row>
    <row r="114" spans="1:12" ht="12.75" x14ac:dyDescent="0.2">
      <c r="A114" s="53"/>
      <c r="B114" s="25"/>
      <c r="C114" s="25"/>
      <c r="D114" s="25">
        <v>0.2</v>
      </c>
      <c r="E114" s="25">
        <v>30</v>
      </c>
      <c r="F114" s="1"/>
      <c r="G114" s="1"/>
      <c r="H114" s="1"/>
      <c r="I114" s="1"/>
      <c r="J114" s="1"/>
      <c r="K114" s="1"/>
      <c r="L114" s="1"/>
    </row>
    <row r="115" spans="1:12" ht="12.75" x14ac:dyDescent="0.2">
      <c r="A115" s="53"/>
      <c r="B115" s="25"/>
      <c r="C115" s="25"/>
      <c r="D115" s="25">
        <v>0.25</v>
      </c>
      <c r="E115" s="25"/>
      <c r="F115" s="1"/>
      <c r="G115" s="1"/>
      <c r="H115" s="1"/>
      <c r="I115" s="1"/>
      <c r="J115" s="1"/>
      <c r="K115" s="1"/>
      <c r="L115" s="1"/>
    </row>
    <row r="116" spans="1:12" ht="12.75" x14ac:dyDescent="0.2">
      <c r="A116" s="53"/>
      <c r="B116" s="25"/>
      <c r="C116" s="25"/>
      <c r="D116" s="25">
        <v>0.25</v>
      </c>
      <c r="E116" s="25"/>
      <c r="F116" s="1"/>
      <c r="G116" s="1"/>
      <c r="K116" s="1"/>
      <c r="L116" s="1"/>
    </row>
    <row r="117" spans="1:12" ht="12.75" x14ac:dyDescent="0.2">
      <c r="A117" s="53"/>
      <c r="B117" s="25"/>
      <c r="C117" s="25"/>
      <c r="D117" s="25">
        <v>0</v>
      </c>
      <c r="E117" s="25"/>
      <c r="F117" s="1"/>
      <c r="G117" s="1"/>
      <c r="K117" s="1"/>
      <c r="L117" s="1"/>
    </row>
    <row r="118" spans="1:12" ht="12.75" x14ac:dyDescent="0.2">
      <c r="B118" s="25"/>
      <c r="C118" s="25"/>
      <c r="D118" s="25"/>
      <c r="E118" s="25"/>
    </row>
    <row r="119" spans="1:12" ht="12.75" x14ac:dyDescent="0.2">
      <c r="B119" s="25"/>
      <c r="C119" s="25"/>
      <c r="D119" s="25"/>
      <c r="E119" s="25"/>
    </row>
    <row r="120" spans="1:12" ht="12.75" x14ac:dyDescent="0.2">
      <c r="B120" s="25"/>
      <c r="C120" s="25"/>
      <c r="D120" s="25"/>
      <c r="E120" s="25"/>
    </row>
    <row r="121" spans="1:12" ht="12.75" x14ac:dyDescent="0.2">
      <c r="A121" s="53" t="s">
        <v>14</v>
      </c>
      <c r="B121" s="58" t="s">
        <v>1</v>
      </c>
      <c r="C121" s="58"/>
      <c r="D121" s="58" t="s">
        <v>3</v>
      </c>
      <c r="E121" s="58"/>
      <c r="F121" s="1"/>
      <c r="G121" s="1"/>
      <c r="H121" s="1"/>
      <c r="I121" s="1" t="s">
        <v>4</v>
      </c>
      <c r="J121" s="1" t="s">
        <v>3</v>
      </c>
    </row>
    <row r="122" spans="1:12" ht="12.75" x14ac:dyDescent="0.2">
      <c r="A122" s="53"/>
      <c r="B122" s="25" t="s">
        <v>5</v>
      </c>
      <c r="C122" s="25" t="s">
        <v>6</v>
      </c>
      <c r="D122" s="25" t="s">
        <v>5</v>
      </c>
      <c r="E122" s="25" t="s">
        <v>6</v>
      </c>
      <c r="F122" s="1"/>
      <c r="G122" s="1"/>
      <c r="H122" s="1" t="s">
        <v>7</v>
      </c>
      <c r="I122" s="1">
        <f>AVERAGE(B123:B144)</f>
        <v>1.7272727272727273</v>
      </c>
      <c r="J122" s="1">
        <f>AVERAGE(D123:D151)</f>
        <v>2.4103448275862065</v>
      </c>
    </row>
    <row r="123" spans="1:12" ht="12.75" x14ac:dyDescent="0.2">
      <c r="A123" s="53"/>
      <c r="B123" s="25">
        <v>0.1</v>
      </c>
      <c r="C123" s="25"/>
      <c r="D123" s="25">
        <v>0</v>
      </c>
      <c r="E123" s="25"/>
      <c r="F123" s="1"/>
      <c r="G123" s="1"/>
      <c r="H123" s="1" t="s">
        <v>8</v>
      </c>
      <c r="I123" s="1">
        <f>10/15.2</f>
        <v>0.65789473684210531</v>
      </c>
      <c r="J123" s="1">
        <f>10/15.375</f>
        <v>0.65040650406504064</v>
      </c>
    </row>
    <row r="124" spans="1:12" ht="12.75" x14ac:dyDescent="0.2">
      <c r="A124" s="53"/>
      <c r="B124" s="25">
        <v>2.6</v>
      </c>
      <c r="C124" s="25"/>
      <c r="D124" s="25">
        <v>1.3</v>
      </c>
      <c r="E124" s="25"/>
      <c r="F124" s="1"/>
      <c r="G124" s="1"/>
      <c r="H124" s="1" t="s">
        <v>9</v>
      </c>
      <c r="I124" s="1">
        <v>84</v>
      </c>
      <c r="J124" s="1">
        <v>108</v>
      </c>
    </row>
    <row r="125" spans="1:12" ht="12.75" x14ac:dyDescent="0.2">
      <c r="A125" s="53"/>
      <c r="B125" s="25">
        <v>2.7</v>
      </c>
      <c r="C125" s="25">
        <v>18</v>
      </c>
      <c r="D125" s="25">
        <v>2</v>
      </c>
      <c r="E125" s="25"/>
      <c r="F125" s="1"/>
      <c r="G125" s="1"/>
      <c r="H125" s="1" t="s">
        <v>10</v>
      </c>
      <c r="I125" s="1">
        <v>0.9</v>
      </c>
      <c r="J125" s="1">
        <v>0.9</v>
      </c>
    </row>
    <row r="126" spans="1:12" ht="23.25" x14ac:dyDescent="0.35">
      <c r="A126" s="53"/>
      <c r="B126" s="25">
        <v>2.4</v>
      </c>
      <c r="C126" s="25"/>
      <c r="D126" s="25">
        <v>2.1</v>
      </c>
      <c r="E126" s="25">
        <v>18</v>
      </c>
      <c r="F126" s="1"/>
      <c r="G126" s="1"/>
      <c r="H126" s="7" t="s">
        <v>22</v>
      </c>
      <c r="I126" s="8">
        <f>I122*I123*I124*I125</f>
        <v>85.909090909090921</v>
      </c>
      <c r="J126" s="9">
        <f>J122*J123*J124*J125</f>
        <v>152.3808242220353</v>
      </c>
    </row>
    <row r="127" spans="1:12" ht="12.75" x14ac:dyDescent="0.2">
      <c r="A127" s="53"/>
      <c r="B127" s="25">
        <v>2.7</v>
      </c>
      <c r="C127" s="25"/>
      <c r="D127" s="25">
        <v>2.2999999999999998</v>
      </c>
      <c r="E127" s="25"/>
      <c r="F127" s="1"/>
      <c r="G127" s="1"/>
      <c r="H127" s="1"/>
      <c r="I127" s="1"/>
      <c r="J127" s="1"/>
    </row>
    <row r="128" spans="1:12" ht="12.75" x14ac:dyDescent="0.2">
      <c r="A128" s="53"/>
      <c r="B128" s="25">
        <v>2.5</v>
      </c>
      <c r="C128" s="25">
        <v>15</v>
      </c>
      <c r="D128" s="25">
        <v>2.4</v>
      </c>
      <c r="E128" s="25">
        <v>13</v>
      </c>
      <c r="F128" s="1"/>
      <c r="G128" s="1"/>
      <c r="H128" s="1" t="s">
        <v>11</v>
      </c>
      <c r="I128" s="1">
        <f>I124*I122</f>
        <v>145.09090909090909</v>
      </c>
      <c r="J128" s="1">
        <f>J124*J122</f>
        <v>260.3172413793103</v>
      </c>
    </row>
    <row r="129" spans="1:10" ht="12.75" x14ac:dyDescent="0.2">
      <c r="A129" s="53"/>
      <c r="B129" s="25">
        <v>3.4</v>
      </c>
      <c r="C129" s="25"/>
      <c r="D129" s="25">
        <v>2.7</v>
      </c>
      <c r="E129" s="25"/>
      <c r="F129" s="1"/>
      <c r="G129" s="1"/>
    </row>
    <row r="130" spans="1:10" ht="12.75" x14ac:dyDescent="0.2">
      <c r="A130" s="53"/>
      <c r="B130" s="25">
        <v>2.2999999999999998</v>
      </c>
      <c r="C130" s="25"/>
      <c r="D130" s="25">
        <v>2.6</v>
      </c>
      <c r="E130" s="25"/>
      <c r="F130" s="1"/>
      <c r="G130" s="1"/>
      <c r="H130" s="54" t="s">
        <v>15</v>
      </c>
      <c r="I130" s="55"/>
      <c r="J130" s="55"/>
    </row>
    <row r="131" spans="1:10" ht="12.75" x14ac:dyDescent="0.2">
      <c r="A131" s="53"/>
      <c r="B131" s="25">
        <v>2.2000000000000002</v>
      </c>
      <c r="C131" s="25">
        <v>14</v>
      </c>
      <c r="D131" s="25">
        <v>2.8</v>
      </c>
      <c r="E131" s="25"/>
      <c r="F131" s="1"/>
      <c r="G131" s="1"/>
      <c r="H131" s="55"/>
      <c r="I131" s="55"/>
      <c r="J131" s="55"/>
    </row>
    <row r="132" spans="1:10" ht="12.75" x14ac:dyDescent="0.2">
      <c r="A132" s="53"/>
      <c r="B132" s="25">
        <v>2</v>
      </c>
      <c r="C132" s="25"/>
      <c r="D132" s="25">
        <v>2.5</v>
      </c>
      <c r="E132" s="25">
        <v>10</v>
      </c>
      <c r="F132" s="1"/>
      <c r="G132" s="1"/>
      <c r="H132" s="55"/>
      <c r="I132" s="55"/>
      <c r="J132" s="55"/>
    </row>
    <row r="133" spans="1:10" ht="18" customHeight="1" x14ac:dyDescent="0.2">
      <c r="A133" s="53"/>
      <c r="B133" s="25">
        <v>2.2000000000000002</v>
      </c>
      <c r="C133" s="25"/>
      <c r="D133" s="25">
        <v>2.5</v>
      </c>
      <c r="E133" s="25"/>
      <c r="F133" s="1"/>
      <c r="G133" s="1"/>
      <c r="H133" s="55"/>
      <c r="I133" s="55"/>
      <c r="J133" s="55"/>
    </row>
    <row r="134" spans="1:10" ht="12.75" x14ac:dyDescent="0.2">
      <c r="A134" s="53"/>
      <c r="B134" s="25">
        <v>1.7</v>
      </c>
      <c r="C134" s="25">
        <v>12</v>
      </c>
      <c r="D134" s="25">
        <v>2.8</v>
      </c>
      <c r="E134" s="25"/>
      <c r="F134" s="1"/>
      <c r="G134" s="1"/>
    </row>
    <row r="135" spans="1:10" ht="12.75" x14ac:dyDescent="0.2">
      <c r="A135" s="53"/>
      <c r="B135" s="25">
        <v>1.5</v>
      </c>
      <c r="C135" s="25"/>
      <c r="D135" s="25">
        <v>2.9</v>
      </c>
      <c r="E135" s="25"/>
      <c r="F135" s="1"/>
      <c r="G135" s="1"/>
      <c r="H135" s="3" t="s">
        <v>21</v>
      </c>
      <c r="I135" s="1"/>
    </row>
    <row r="136" spans="1:10" ht="12.75" x14ac:dyDescent="0.2">
      <c r="A136" s="53"/>
      <c r="B136" s="25">
        <v>1.3</v>
      </c>
      <c r="C136" s="25"/>
      <c r="D136" s="25">
        <v>3.1</v>
      </c>
      <c r="E136" s="25">
        <v>11</v>
      </c>
      <c r="F136" s="1"/>
      <c r="G136" s="1"/>
    </row>
    <row r="137" spans="1:10" ht="12.75" x14ac:dyDescent="0.2">
      <c r="A137" s="53"/>
      <c r="B137" s="25">
        <v>1.2</v>
      </c>
      <c r="C137" s="25">
        <v>17</v>
      </c>
      <c r="D137" s="25">
        <v>2.8</v>
      </c>
      <c r="E137" s="25"/>
      <c r="F137" s="1"/>
      <c r="G137" s="1"/>
      <c r="H137" s="1"/>
      <c r="I137" s="1"/>
      <c r="J137" s="1"/>
    </row>
    <row r="138" spans="1:10" ht="12.75" x14ac:dyDescent="0.2">
      <c r="A138" s="53"/>
      <c r="B138" s="25">
        <v>1.5</v>
      </c>
      <c r="C138" s="25"/>
      <c r="D138" s="25">
        <v>2.9</v>
      </c>
      <c r="E138" s="25"/>
      <c r="F138" s="1"/>
      <c r="G138" s="1"/>
      <c r="J138" s="1"/>
    </row>
    <row r="139" spans="1:10" ht="12.75" x14ac:dyDescent="0.2">
      <c r="A139" s="53"/>
      <c r="B139" s="25">
        <v>1.6</v>
      </c>
      <c r="C139" s="25"/>
      <c r="D139" s="25">
        <v>3</v>
      </c>
      <c r="E139" s="25">
        <v>11</v>
      </c>
      <c r="F139" s="1"/>
      <c r="G139" s="1"/>
      <c r="H139" s="1"/>
      <c r="I139" s="1"/>
      <c r="J139" s="1"/>
    </row>
    <row r="140" spans="1:10" ht="12.75" x14ac:dyDescent="0.2">
      <c r="A140" s="53"/>
      <c r="B140" s="25">
        <v>1.2</v>
      </c>
      <c r="C140" s="25"/>
      <c r="D140" s="25">
        <v>2.7</v>
      </c>
      <c r="E140" s="25"/>
      <c r="F140" s="1"/>
      <c r="G140" s="1"/>
      <c r="H140" s="1"/>
      <c r="I140" s="1"/>
      <c r="J140" s="1"/>
    </row>
    <row r="141" spans="1:10" ht="12.75" x14ac:dyDescent="0.2">
      <c r="A141" s="53"/>
      <c r="B141" s="25">
        <v>1</v>
      </c>
      <c r="C141" s="25"/>
      <c r="D141" s="25">
        <v>2.8</v>
      </c>
      <c r="E141" s="25"/>
      <c r="F141" s="1"/>
      <c r="G141" s="1"/>
      <c r="H141" s="1"/>
      <c r="I141" s="1"/>
      <c r="J141" s="1"/>
    </row>
    <row r="142" spans="1:10" ht="12.75" x14ac:dyDescent="0.2">
      <c r="A142" s="53"/>
      <c r="B142" s="25">
        <v>1.3</v>
      </c>
      <c r="C142" s="25"/>
      <c r="D142" s="25">
        <v>2.9</v>
      </c>
      <c r="E142" s="25"/>
      <c r="F142" s="1"/>
      <c r="G142" s="1"/>
      <c r="H142" s="1"/>
      <c r="I142" s="1"/>
      <c r="J142" s="1"/>
    </row>
    <row r="143" spans="1:10" ht="12.75" x14ac:dyDescent="0.2">
      <c r="A143" s="53"/>
      <c r="B143" s="25">
        <v>0.6</v>
      </c>
      <c r="C143" s="25"/>
      <c r="D143" s="25">
        <v>2.7</v>
      </c>
      <c r="E143" s="25">
        <v>12</v>
      </c>
      <c r="F143" s="1"/>
      <c r="G143" s="1"/>
      <c r="H143" s="1"/>
      <c r="I143" s="1"/>
      <c r="J143" s="1"/>
    </row>
    <row r="144" spans="1:10" ht="12.75" x14ac:dyDescent="0.2">
      <c r="A144" s="53"/>
      <c r="B144" s="25">
        <v>0</v>
      </c>
      <c r="C144" s="25"/>
      <c r="D144" s="25">
        <v>2.5</v>
      </c>
      <c r="E144" s="25"/>
      <c r="F144" s="1"/>
      <c r="G144" s="1"/>
      <c r="H144" s="1"/>
      <c r="I144" s="1"/>
      <c r="J144" s="1"/>
    </row>
    <row r="145" spans="1:10" ht="12.75" x14ac:dyDescent="0.2">
      <c r="A145" s="53"/>
      <c r="B145" s="25"/>
      <c r="C145" s="25"/>
      <c r="D145" s="25">
        <v>2.6</v>
      </c>
      <c r="E145" s="25"/>
      <c r="F145" s="1"/>
      <c r="G145" s="1"/>
      <c r="H145" s="1"/>
      <c r="I145" s="1"/>
      <c r="J145" s="1"/>
    </row>
    <row r="146" spans="1:10" ht="12.75" x14ac:dyDescent="0.2">
      <c r="A146" s="53"/>
      <c r="B146" s="25"/>
      <c r="C146" s="25"/>
      <c r="D146" s="25">
        <v>2.8</v>
      </c>
      <c r="E146" s="25"/>
      <c r="F146" s="1"/>
      <c r="G146" s="1"/>
      <c r="H146" s="1"/>
      <c r="I146" s="1"/>
      <c r="J146" s="1"/>
    </row>
    <row r="147" spans="1:10" ht="12.75" x14ac:dyDescent="0.2">
      <c r="A147" s="53"/>
      <c r="B147" s="25"/>
      <c r="C147" s="25"/>
      <c r="D147" s="25">
        <v>2.6</v>
      </c>
      <c r="E147" s="25">
        <v>12</v>
      </c>
      <c r="F147" s="1"/>
      <c r="G147" s="1"/>
      <c r="H147" s="1"/>
      <c r="I147" s="1"/>
      <c r="J147" s="1"/>
    </row>
    <row r="148" spans="1:10" ht="12.75" x14ac:dyDescent="0.2">
      <c r="A148" s="53"/>
      <c r="B148" s="25"/>
      <c r="C148" s="25"/>
      <c r="D148" s="25">
        <v>2.6</v>
      </c>
      <c r="E148" s="25"/>
      <c r="F148" s="1"/>
      <c r="G148" s="1"/>
      <c r="H148" s="1"/>
      <c r="I148" s="1"/>
      <c r="J148" s="1"/>
    </row>
    <row r="149" spans="1:10" ht="12.75" x14ac:dyDescent="0.2">
      <c r="A149" s="53"/>
      <c r="B149" s="25"/>
      <c r="C149" s="25"/>
      <c r="D149" s="25">
        <v>2.1</v>
      </c>
      <c r="E149" s="25"/>
      <c r="F149" s="1"/>
      <c r="G149" s="1"/>
      <c r="H149" s="1"/>
      <c r="I149" s="1"/>
      <c r="J149" s="1"/>
    </row>
    <row r="150" spans="1:10" ht="12.75" x14ac:dyDescent="0.2">
      <c r="A150" s="53"/>
      <c r="B150" s="25"/>
      <c r="C150" s="25"/>
      <c r="D150" s="25">
        <v>2.9</v>
      </c>
      <c r="E150" s="25">
        <v>36</v>
      </c>
      <c r="F150" s="1"/>
      <c r="G150" s="1"/>
    </row>
    <row r="151" spans="1:10" ht="12.75" x14ac:dyDescent="0.2">
      <c r="A151" s="5"/>
      <c r="B151" s="25"/>
      <c r="C151" s="25"/>
      <c r="D151" s="25">
        <v>0</v>
      </c>
      <c r="E151" s="25"/>
      <c r="F151" s="1"/>
      <c r="G151" s="1"/>
    </row>
    <row r="157" spans="1:10" x14ac:dyDescent="0.2">
      <c r="A157" s="6" t="s">
        <v>18</v>
      </c>
      <c r="B157" s="4"/>
      <c r="C157" s="4"/>
      <c r="D157" s="4"/>
      <c r="E157" s="4"/>
      <c r="F157" s="4"/>
      <c r="G157" s="4"/>
    </row>
    <row r="158" spans="1:10" x14ac:dyDescent="0.2">
      <c r="A158" s="53" t="s">
        <v>19</v>
      </c>
    </row>
    <row r="159" spans="1:10" ht="28.5" customHeight="1" x14ac:dyDescent="0.2">
      <c r="A159" s="53"/>
      <c r="B159" s="57" t="s">
        <v>20</v>
      </c>
      <c r="C159" s="57"/>
      <c r="D159" s="57"/>
      <c r="E159" s="57"/>
      <c r="F159" s="57"/>
      <c r="G159" s="57"/>
    </row>
    <row r="160" spans="1:10" x14ac:dyDescent="0.2">
      <c r="A160" s="53"/>
    </row>
    <row r="161" spans="1:7" x14ac:dyDescent="0.2">
      <c r="A161" s="53"/>
      <c r="B161" s="4"/>
      <c r="C161" s="4"/>
      <c r="D161" s="4"/>
      <c r="E161" s="4"/>
      <c r="F161" s="4"/>
      <c r="G161" s="4"/>
    </row>
    <row r="165" spans="1:7" x14ac:dyDescent="0.2">
      <c r="A165" s="6" t="s">
        <v>23</v>
      </c>
      <c r="B165" s="4"/>
      <c r="C165" s="4"/>
      <c r="D165" s="4"/>
      <c r="E165" s="4"/>
      <c r="F165" s="4"/>
      <c r="G165" s="4"/>
    </row>
    <row r="166" spans="1:7" x14ac:dyDescent="0.2">
      <c r="A166" s="53" t="s">
        <v>24</v>
      </c>
      <c r="B166" s="1"/>
      <c r="C166" s="1"/>
      <c r="D166" s="1"/>
      <c r="E166" s="1"/>
      <c r="F166" s="1"/>
      <c r="G166" s="1"/>
    </row>
    <row r="167" spans="1:7" ht="40.5" customHeight="1" x14ac:dyDescent="0.2">
      <c r="A167" s="53"/>
      <c r="B167" s="57" t="s">
        <v>25</v>
      </c>
      <c r="C167" s="57"/>
      <c r="D167" s="57"/>
      <c r="E167" s="57"/>
      <c r="F167" s="57"/>
      <c r="G167" s="57"/>
    </row>
    <row r="168" spans="1:7" x14ac:dyDescent="0.2">
      <c r="A168" s="53"/>
      <c r="B168" s="4"/>
      <c r="C168" s="4"/>
      <c r="D168" s="4"/>
      <c r="E168" s="4"/>
      <c r="F168" s="4"/>
      <c r="G168" s="4"/>
    </row>
  </sheetData>
  <mergeCells count="20">
    <mergeCell ref="H42:J45"/>
    <mergeCell ref="B121:C121"/>
    <mergeCell ref="D121:E121"/>
    <mergeCell ref="A17:J17"/>
    <mergeCell ref="A30:A55"/>
    <mergeCell ref="D30:E30"/>
    <mergeCell ref="B30:C30"/>
    <mergeCell ref="B58:C58"/>
    <mergeCell ref="D58:E58"/>
    <mergeCell ref="B88:C88"/>
    <mergeCell ref="D88:E88"/>
    <mergeCell ref="H130:J133"/>
    <mergeCell ref="A121:A150"/>
    <mergeCell ref="A158:A161"/>
    <mergeCell ref="A166:A168"/>
    <mergeCell ref="H70:J73"/>
    <mergeCell ref="A58:A82"/>
    <mergeCell ref="B159:G159"/>
    <mergeCell ref="B167:G167"/>
    <mergeCell ref="A88:A117"/>
  </mergeCells>
  <hyperlinks>
    <hyperlink ref="B11" r:id="rId1"/>
  </hyperlinks>
  <pageMargins left="0.7" right="0.7" top="0.75" bottom="0.75" header="0.3" footer="0.3"/>
  <pageSetup paperSize="9" scale="8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48"/>
  <sheetViews>
    <sheetView showGridLines="0" tabSelected="1" workbookViewId="0">
      <selection sqref="A1:H1"/>
    </sheetView>
  </sheetViews>
  <sheetFormatPr defaultRowHeight="11.25" x14ac:dyDescent="0.2"/>
  <cols>
    <col min="1" max="1" width="4" style="1" customWidth="1"/>
    <col min="2" max="8" width="16.83203125" style="1" customWidth="1"/>
    <col min="9" max="16384" width="9.33203125" style="1"/>
  </cols>
  <sheetData>
    <row r="1" spans="1:11" ht="26.25" x14ac:dyDescent="0.4">
      <c r="A1" s="59" t="s">
        <v>44</v>
      </c>
      <c r="B1" s="59"/>
      <c r="C1" s="59"/>
      <c r="D1" s="59"/>
      <c r="E1" s="59"/>
      <c r="F1" s="59"/>
      <c r="G1" s="59"/>
      <c r="H1" s="59"/>
      <c r="I1" s="26"/>
      <c r="J1" s="26"/>
      <c r="K1" s="26"/>
    </row>
    <row r="3" spans="1:11" ht="18.75" x14ac:dyDescent="0.3">
      <c r="D3" s="60" t="s">
        <v>41</v>
      </c>
      <c r="E3" s="60"/>
      <c r="F3" s="60"/>
    </row>
    <row r="4" spans="1:11" ht="15.75" customHeight="1" x14ac:dyDescent="0.2">
      <c r="D4" s="62" t="s">
        <v>38</v>
      </c>
      <c r="E4" s="62"/>
      <c r="F4" s="62"/>
      <c r="G4" s="27"/>
    </row>
    <row r="5" spans="1:11" ht="15.75" x14ac:dyDescent="0.25">
      <c r="D5" s="61" t="s">
        <v>35</v>
      </c>
      <c r="E5" s="37" t="s">
        <v>36</v>
      </c>
      <c r="F5" s="37" t="s">
        <v>37</v>
      </c>
    </row>
    <row r="6" spans="1:11" ht="15.75" x14ac:dyDescent="0.25">
      <c r="D6" s="61"/>
      <c r="E6" s="37" t="s">
        <v>1</v>
      </c>
      <c r="F6" s="37" t="s">
        <v>3</v>
      </c>
    </row>
    <row r="7" spans="1:11" ht="15.75" x14ac:dyDescent="0.25">
      <c r="D7" s="38">
        <v>41000</v>
      </c>
      <c r="E7" s="39">
        <f>+'River Flow'!C24</f>
        <v>19.467084639498431</v>
      </c>
      <c r="F7" s="39">
        <f>+'River Flow'!D24</f>
        <v>18.703817733990149</v>
      </c>
    </row>
    <row r="8" spans="1:11" ht="15.75" x14ac:dyDescent="0.25">
      <c r="D8" s="38">
        <v>41061</v>
      </c>
      <c r="E8" s="39">
        <f>+'River Flow'!C25</f>
        <v>85.909090909090921</v>
      </c>
      <c r="F8" s="39">
        <f>+'River Flow'!D25</f>
        <v>152.3808242220353</v>
      </c>
    </row>
    <row r="9" spans="1:11" ht="15.75" x14ac:dyDescent="0.25">
      <c r="D9" s="38">
        <v>41306</v>
      </c>
      <c r="E9" s="39">
        <f>+'River Flow'!C26</f>
        <v>14.71171379545906</v>
      </c>
      <c r="F9" s="39">
        <f>+'River Flow'!D26</f>
        <v>17.300344919076654</v>
      </c>
    </row>
    <row r="10" spans="1:11" ht="15.75" x14ac:dyDescent="0.25">
      <c r="D10" s="38">
        <v>41334</v>
      </c>
      <c r="E10" s="39">
        <f>+'River Flow'!C27</f>
        <v>15.717120692765656</v>
      </c>
      <c r="F10" s="39">
        <f>+'River Flow'!D27</f>
        <v>14.165834463638939</v>
      </c>
    </row>
    <row r="12" spans="1:11" ht="19.5" customHeight="1" x14ac:dyDescent="0.2"/>
    <row r="13" spans="1:11" ht="19.5" customHeight="1" x14ac:dyDescent="0.2"/>
    <row r="14" spans="1:11" ht="19.5" customHeight="1" x14ac:dyDescent="0.2"/>
    <row r="15" spans="1:11" ht="19.5" customHeight="1" x14ac:dyDescent="0.2"/>
    <row r="16" spans="1:11" ht="19.5" customHeight="1" x14ac:dyDescent="0.2"/>
    <row r="17" spans="2:2" ht="19.5" customHeight="1" x14ac:dyDescent="0.2"/>
    <row r="18" spans="2:2" ht="19.5" customHeight="1" x14ac:dyDescent="0.2"/>
    <row r="27" spans="2:2" ht="18.75" x14ac:dyDescent="0.3">
      <c r="B27" s="36" t="s">
        <v>39</v>
      </c>
    </row>
    <row r="48" spans="2:2" ht="18.75" x14ac:dyDescent="0.3">
      <c r="B48" s="36" t="s">
        <v>40</v>
      </c>
    </row>
  </sheetData>
  <mergeCells count="4">
    <mergeCell ref="D3:F3"/>
    <mergeCell ref="D5:D6"/>
    <mergeCell ref="D4:F4"/>
    <mergeCell ref="A1:H1"/>
  </mergeCells>
  <pageMargins left="0.7" right="0.7" top="0.75" bottom="0.75" header="0.3" footer="0.3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River Profile</vt:lpstr>
      <vt:lpstr>River Flow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</dc:creator>
  <cp:lastModifiedBy>Peter</cp:lastModifiedBy>
  <cp:lastPrinted>2014-02-25T15:48:20Z</cp:lastPrinted>
  <dcterms:created xsi:type="dcterms:W3CDTF">2012-01-13T10:47:28Z</dcterms:created>
  <dcterms:modified xsi:type="dcterms:W3CDTF">2015-05-19T14:28:26Z</dcterms:modified>
</cp:coreProperties>
</file>